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4805" windowHeight="8130" tabRatio="758"/>
  </bookViews>
  <sheets>
    <sheet name="Residential (1 EDU)" sheetId="9" r:id="rId1"/>
    <sheet name="Irrigation" sheetId="11" r:id="rId2"/>
  </sheets>
  <definedNames>
    <definedName name="_xlnm.Print_Area" localSheetId="1">Irrigation!$A$1:$I$118</definedName>
    <definedName name="_xlnm.Print_Area" localSheetId="0">'Residential (1 EDU)'!$A$1:$H$171</definedName>
  </definedNames>
  <calcPr calcId="125725" concurrentCalc="0"/>
</workbook>
</file>

<file path=xl/calcChain.xml><?xml version="1.0" encoding="utf-8"?>
<calcChain xmlns="http://schemas.openxmlformats.org/spreadsheetml/2006/main">
  <c r="B153" i="9"/>
  <c r="B152"/>
  <c r="D44" i="11"/>
  <c r="D43"/>
  <c r="C80"/>
  <c r="D42"/>
  <c r="B44"/>
  <c r="F44"/>
  <c r="B50"/>
  <c r="D50"/>
  <c r="B56"/>
  <c r="D56"/>
  <c r="B43"/>
  <c r="B42"/>
  <c r="F42"/>
  <c r="B48"/>
  <c r="D48"/>
  <c r="B96"/>
  <c r="D92"/>
  <c r="D93"/>
  <c r="D112"/>
  <c r="D113"/>
  <c r="D114"/>
  <c r="D115"/>
  <c r="D116"/>
  <c r="B95"/>
  <c r="D95"/>
  <c r="D97"/>
  <c r="D98"/>
  <c r="P82"/>
  <c r="P84"/>
  <c r="D155" i="9"/>
  <c r="E25"/>
  <c r="E26"/>
  <c r="E27"/>
  <c r="E28"/>
  <c r="E29"/>
  <c r="E30"/>
  <c r="E31"/>
  <c r="E32"/>
  <c r="E33"/>
  <c r="E34"/>
  <c r="E35"/>
  <c r="E36"/>
  <c r="E37"/>
  <c r="E38"/>
  <c r="E39"/>
  <c r="E40"/>
  <c r="E41"/>
  <c r="E42"/>
  <c r="E43"/>
  <c r="E44"/>
  <c r="E46"/>
  <c r="E47"/>
  <c r="E48"/>
  <c r="E49"/>
  <c r="E50"/>
  <c r="E51"/>
  <c r="E53"/>
  <c r="B55"/>
  <c r="B137"/>
  <c r="F25"/>
  <c r="F26"/>
  <c r="F27"/>
  <c r="F28"/>
  <c r="F29"/>
  <c r="F30"/>
  <c r="F31"/>
  <c r="F32"/>
  <c r="F33"/>
  <c r="F34"/>
  <c r="F35"/>
  <c r="F36"/>
  <c r="F37"/>
  <c r="F38"/>
  <c r="F39"/>
  <c r="F40"/>
  <c r="F41"/>
  <c r="F42"/>
  <c r="F43"/>
  <c r="F44"/>
  <c r="F46"/>
  <c r="F47"/>
  <c r="F48"/>
  <c r="F49"/>
  <c r="F50"/>
  <c r="F51"/>
  <c r="F54"/>
  <c r="B56"/>
  <c r="D137"/>
  <c r="E61"/>
  <c r="E62"/>
  <c r="E63"/>
  <c r="E64"/>
  <c r="E65"/>
  <c r="E66"/>
  <c r="E67"/>
  <c r="E68"/>
  <c r="E69"/>
  <c r="E70"/>
  <c r="E71"/>
  <c r="E72"/>
  <c r="E73"/>
  <c r="E74"/>
  <c r="E75"/>
  <c r="E76"/>
  <c r="E77"/>
  <c r="E78"/>
  <c r="E79"/>
  <c r="E80"/>
  <c r="E82"/>
  <c r="E83"/>
  <c r="E84"/>
  <c r="E85"/>
  <c r="E86"/>
  <c r="E87"/>
  <c r="E89"/>
  <c r="B91"/>
  <c r="B136"/>
  <c r="F61"/>
  <c r="F62"/>
  <c r="F63"/>
  <c r="F64"/>
  <c r="F65"/>
  <c r="F66"/>
  <c r="F67"/>
  <c r="F68"/>
  <c r="F69"/>
  <c r="F70"/>
  <c r="F71"/>
  <c r="F72"/>
  <c r="F73"/>
  <c r="F74"/>
  <c r="F75"/>
  <c r="F76"/>
  <c r="F77"/>
  <c r="F78"/>
  <c r="F79"/>
  <c r="F80"/>
  <c r="F82"/>
  <c r="F83"/>
  <c r="F84"/>
  <c r="F85"/>
  <c r="F86"/>
  <c r="F87"/>
  <c r="F90"/>
  <c r="B92"/>
  <c r="D136"/>
  <c r="D146"/>
  <c r="D147"/>
  <c r="D163"/>
  <c r="D164"/>
  <c r="D165"/>
  <c r="D166"/>
  <c r="D167"/>
  <c r="D149"/>
  <c r="D150"/>
  <c r="B151"/>
  <c r="D151"/>
  <c r="D138"/>
  <c r="D139"/>
  <c r="C153"/>
  <c r="D153"/>
  <c r="D154"/>
  <c r="D168"/>
  <c r="B148"/>
  <c r="D148"/>
  <c r="D117" i="11"/>
  <c r="B94"/>
  <c r="D94"/>
  <c r="B54"/>
  <c r="D54"/>
  <c r="B138" i="9"/>
  <c r="B139"/>
  <c r="C152"/>
  <c r="D152"/>
  <c r="F43" i="11"/>
  <c r="B49"/>
  <c r="D49"/>
  <c r="B55"/>
  <c r="D55"/>
  <c r="C79"/>
  <c r="C82"/>
  <c r="C84"/>
  <c r="C96"/>
  <c r="D96"/>
  <c r="D99"/>
  <c r="C81"/>
  <c r="D156" i="9"/>
</calcChain>
</file>

<file path=xl/comments1.xml><?xml version="1.0" encoding="utf-8"?>
<comments xmlns="http://schemas.openxmlformats.org/spreadsheetml/2006/main">
  <authors>
    <author>asterbenz</author>
  </authors>
  <commentList>
    <comment ref="C141" authorId="0">
      <text>
        <r>
          <rPr>
            <sz val="8"/>
            <color indexed="81"/>
            <rFont val="Tahoma"/>
            <family val="2"/>
          </rPr>
          <t xml:space="preserve">Enter size needed as decimal: 0.75, 1, 1.5
</t>
        </r>
      </text>
    </comment>
    <comment ref="C143" authorId="0">
      <text>
        <r>
          <rPr>
            <b/>
            <sz val="10"/>
            <color indexed="81"/>
            <rFont val="Tahoma"/>
            <family val="2"/>
          </rPr>
          <t>Enter Marina or Ord</t>
        </r>
      </text>
    </comment>
    <comment ref="C145" authorId="0">
      <text>
        <r>
          <rPr>
            <b/>
            <sz val="8"/>
            <color indexed="81"/>
            <rFont val="Tahoma"/>
            <family val="2"/>
          </rPr>
          <t>Plan Reviewer completes this column.</t>
        </r>
        <r>
          <rPr>
            <sz val="8"/>
            <color indexed="81"/>
            <rFont val="Tahoma"/>
            <family val="2"/>
          </rPr>
          <t xml:space="preserve">
</t>
        </r>
      </text>
    </comment>
  </commentList>
</comments>
</file>

<file path=xl/comments2.xml><?xml version="1.0" encoding="utf-8"?>
<comments xmlns="http://schemas.openxmlformats.org/spreadsheetml/2006/main">
  <authors>
    <author>asterbenz</author>
  </authors>
  <commentList>
    <comment ref="C89" authorId="0">
      <text>
        <r>
          <rPr>
            <b/>
            <sz val="10"/>
            <color indexed="81"/>
            <rFont val="Tahoma"/>
            <family val="2"/>
          </rPr>
          <t>Enter Marina or Ord</t>
        </r>
      </text>
    </comment>
    <comment ref="C91" authorId="0">
      <text>
        <r>
          <rPr>
            <b/>
            <sz val="8"/>
            <color indexed="81"/>
            <rFont val="Tahoma"/>
            <family val="2"/>
          </rPr>
          <t>Plan Reviewer completes this column.</t>
        </r>
        <r>
          <rPr>
            <sz val="8"/>
            <color indexed="81"/>
            <rFont val="Tahoma"/>
            <family val="2"/>
          </rPr>
          <t xml:space="preserve">
</t>
        </r>
      </text>
    </comment>
  </commentList>
</comments>
</file>

<file path=xl/sharedStrings.xml><?xml version="1.0" encoding="utf-8"?>
<sst xmlns="http://schemas.openxmlformats.org/spreadsheetml/2006/main" count="323" uniqueCount="203">
  <si>
    <t>Shower, separate stall (one head)</t>
  </si>
  <si>
    <t>Shower (each additional showerhead)</t>
  </si>
  <si>
    <t>Hose Bibbs (1st Hose Bibb)</t>
  </si>
  <si>
    <t>Hose Bibbs (each additional)</t>
  </si>
  <si>
    <t>Lawn Sprinklers (each head)</t>
  </si>
  <si>
    <t>Outdoor spa/Jacuzzi (built in fixtures only)</t>
  </si>
  <si>
    <t>Decorative fountain (built in fixtures only)</t>
  </si>
  <si>
    <t>Swimming pool (ea. 100 sq. ft. of pool surface)</t>
  </si>
  <si>
    <t>Other (specify)</t>
  </si>
  <si>
    <t>TYPE OF FIXTURE</t>
  </si>
  <si>
    <t>Water</t>
  </si>
  <si>
    <t>Sewer</t>
  </si>
  <si>
    <t>Total Fixture Units</t>
  </si>
  <si>
    <t>Fixtures</t>
  </si>
  <si>
    <t>No.</t>
  </si>
  <si>
    <t>Fixture Units per</t>
  </si>
  <si>
    <t>Water Closet, ULF (1.6 gal per flush)</t>
  </si>
  <si>
    <t>Outdoor Fixtures</t>
  </si>
  <si>
    <t>Indoor Fixtures</t>
  </si>
  <si>
    <t>Total Existing Water Fixture Units</t>
  </si>
  <si>
    <t>Total Existing Sewer Fixture Units</t>
  </si>
  <si>
    <t>Water Closet (toilet, pre-1993, over 1.6 gal per flush)</t>
  </si>
  <si>
    <r>
      <t xml:space="preserve">TABLE NO. 1 - EXISTING PROPERTY FIXTURE COUNT   (All fixtures </t>
    </r>
    <r>
      <rPr>
        <b/>
        <u/>
        <sz val="10"/>
        <rFont val="Times New Roman"/>
        <family val="1"/>
      </rPr>
      <t>before</t>
    </r>
    <r>
      <rPr>
        <b/>
        <sz val="10"/>
        <rFont val="Times New Roman"/>
        <family val="1"/>
      </rPr>
      <t xml:space="preserve"> project.)</t>
    </r>
  </si>
  <si>
    <r>
      <t xml:space="preserve">TABLE NO. 2 - POST-PROJECT PROPERTY FIXTURE COUNT   (All fixtures </t>
    </r>
    <r>
      <rPr>
        <b/>
        <u/>
        <sz val="10"/>
        <rFont val="Times New Roman"/>
        <family val="1"/>
      </rPr>
      <t>after</t>
    </r>
    <r>
      <rPr>
        <b/>
        <sz val="10"/>
        <rFont val="Times New Roman"/>
        <family val="1"/>
      </rPr>
      <t xml:space="preserve"> project completion.)</t>
    </r>
  </si>
  <si>
    <t>NEW CONSTRUCTION SKIP TO TABLE 2.</t>
  </si>
  <si>
    <t>Proposed Total Water Fixture Units</t>
  </si>
  <si>
    <t>Proposed Total Sewer Fixture Units</t>
  </si>
  <si>
    <t>NOTE: When approved and signed by the jurisdiction, this form must be submitted with final and complete construction plans to the Marina Coast Water District permit office.</t>
  </si>
  <si>
    <t>Completing the Residential Connection Form &amp; Permit Application does not guarantee issuance of a permit.</t>
  </si>
  <si>
    <t>ALL SPACES BELOW MUST BE COMPLETED OR THE APPLICATION MAY NOT BE PROCESSED.  
(Please print clearly.)</t>
  </si>
  <si>
    <t>Property Owner:</t>
  </si>
  <si>
    <t>Agent/Representative:</t>
  </si>
  <si>
    <t>Agent's Telephone Number:</t>
  </si>
  <si>
    <t>Property Address:</t>
  </si>
  <si>
    <t>Mailing Address (if different from property):</t>
  </si>
  <si>
    <t>Assessor's Parcel Number</t>
  </si>
  <si>
    <t>Owner's Telephone Number:</t>
  </si>
  <si>
    <t>Project Type (Check One)</t>
  </si>
  <si>
    <t>Single Family Residence, New Construction</t>
  </si>
  <si>
    <t>SF Residence, Addition/Rennovation</t>
  </si>
  <si>
    <t>Multi-Family Residence, New Construction</t>
  </si>
  <si>
    <t>MF Residence, Addition/Rennovation</t>
  </si>
  <si>
    <t>Potable</t>
  </si>
  <si>
    <t>Irrigation</t>
  </si>
  <si>
    <t>Water Meters Required (enter quantity):</t>
  </si>
  <si>
    <t>I certify, under the penalty of perjury, that the information provided on the Water Release Form &amp; Permit application is to my knowledge correct, and the information accurately reflects the changes affecting water presently planned for this property</t>
  </si>
  <si>
    <t>Signature of Owner/Agent</t>
  </si>
  <si>
    <t>Date</t>
  </si>
  <si>
    <t>This form expires on the same date as any discretionary or building permits issued for this project by the city or county expire.</t>
  </si>
  <si>
    <t>For MCWD only:</t>
  </si>
  <si>
    <t>Date Received:</t>
  </si>
  <si>
    <t>By:</t>
  </si>
  <si>
    <t>Landscape (non-turf)</t>
  </si>
  <si>
    <t>*</t>
  </si>
  <si>
    <t>Fees and Capacity Charges Calculations</t>
  </si>
  <si>
    <t>Fees</t>
  </si>
  <si>
    <t>Fee Schedule</t>
  </si>
  <si>
    <t>No. Units</t>
  </si>
  <si>
    <t>Extension</t>
  </si>
  <si>
    <t>Water Permit Fee</t>
  </si>
  <si>
    <t>Sewer Permit Fee</t>
  </si>
  <si>
    <t>Total</t>
  </si>
  <si>
    <t>Preliminary Project Review Fee, New Residence</t>
  </si>
  <si>
    <t>Preliminary Review Fee, Addition/Rennovation</t>
  </si>
  <si>
    <t>Additional Review Fees (actual cost)</t>
  </si>
  <si>
    <t>Water Meter Installation Fee:</t>
  </si>
  <si>
    <t>Construction Inspection (large project):</t>
  </si>
  <si>
    <t>Water Capacity Charge (see EDU calcs below):</t>
  </si>
  <si>
    <t>Sewer Capacity Charge (see EDU calcs below):</t>
  </si>
  <si>
    <t>Meters:</t>
  </si>
  <si>
    <t>Size</t>
  </si>
  <si>
    <t>Cost</t>
  </si>
  <si>
    <t>Water Meter Size:</t>
  </si>
  <si>
    <t>Water Equivalent Dwelling Units (EDU):</t>
  </si>
  <si>
    <t>Net EDU's Due:</t>
  </si>
  <si>
    <t>Additional Review Fees:</t>
  </si>
  <si>
    <t>Reviewer:</t>
  </si>
  <si>
    <t>Rate:</t>
  </si>
  <si>
    <t>Hours:</t>
  </si>
  <si>
    <t>Subtotal:</t>
  </si>
  <si>
    <t>District Engineer</t>
  </si>
  <si>
    <t>Capital Projects Manager</t>
  </si>
  <si>
    <t>Project Engineer</t>
  </si>
  <si>
    <t>Associate Engineer</t>
  </si>
  <si>
    <t>Consultant</t>
  </si>
  <si>
    <t>Proposed</t>
  </si>
  <si>
    <t>Change</t>
  </si>
  <si>
    <t>Preliminary Project Review Fee, New Construction</t>
  </si>
  <si>
    <t>Preliminary Review Fee, Comm. Modifications</t>
  </si>
  <si>
    <t>Construction Inspection (single lot):</t>
  </si>
  <si>
    <t>Proposed Total Water Demand:</t>
  </si>
  <si>
    <t>Existing Water Demand:</t>
  </si>
  <si>
    <t>Net Increase in Demand:</t>
  </si>
  <si>
    <t>AFY</t>
  </si>
  <si>
    <t>Exterior Water Equivalent Dwelling Units (EDU):</t>
  </si>
  <si>
    <t>Previous EDUs Paid:</t>
  </si>
  <si>
    <t>Exterior Water Capacity Charge (see EDU calcs):</t>
  </si>
  <si>
    <t>Marina</t>
  </si>
  <si>
    <t>Ord</t>
  </si>
  <si>
    <t>Svc Area:</t>
  </si>
  <si>
    <t>Bidet</t>
  </si>
  <si>
    <t>Sink, Wash basin/Lavatory (dual bath count as 1)</t>
  </si>
  <si>
    <t>Bathtub, Large (over 55 gallon capacity)</t>
  </si>
  <si>
    <t>Bathtub, Standard (may have shower head above)</t>
  </si>
  <si>
    <t>Sink, Kitchen</t>
  </si>
  <si>
    <t>Sink, Bar</t>
  </si>
  <si>
    <t>Sink, Laundry</t>
  </si>
  <si>
    <t>Dishwasher</t>
  </si>
  <si>
    <r>
      <t>D</t>
    </r>
    <r>
      <rPr>
        <sz val="8"/>
        <rFont val="Times New Roman"/>
        <family val="1"/>
      </rPr>
      <t>ishwasher, ULF (maximum 7.66 gallons per cycle)</t>
    </r>
  </si>
  <si>
    <t>Clothes Washer</t>
  </si>
  <si>
    <r>
      <t xml:space="preserve">Clothes Washer, ULF </t>
    </r>
    <r>
      <rPr>
        <sz val="8"/>
        <rFont val="Times New Roman"/>
        <family val="1"/>
      </rPr>
      <t>(maximum 18 gallons per cycle)</t>
    </r>
  </si>
  <si>
    <r>
      <t xml:space="preserve">Clothes Washer, ULF </t>
    </r>
    <r>
      <rPr>
        <sz val="8"/>
        <rFont val="Times New Roman"/>
        <family val="1"/>
      </rPr>
      <t>(maximum 28 gallons per cycle)</t>
    </r>
  </si>
  <si>
    <t>Irrigtion Water Meter Size:</t>
  </si>
  <si>
    <t>Irrigation Meter Installation Fee:</t>
  </si>
  <si>
    <t>Backflow Devices:</t>
  </si>
  <si>
    <t>Irrigation:</t>
  </si>
  <si>
    <t>Size:</t>
  </si>
  <si>
    <t>Quantity:</t>
  </si>
  <si>
    <t>Proposed Total Dwelling Units:</t>
  </si>
  <si>
    <t>Existing Dwelling Units:</t>
  </si>
  <si>
    <t>Net Increase in Dwelling Units:</t>
  </si>
  <si>
    <t>If reducing EDU count, no charge</t>
  </si>
  <si>
    <t>* Fee estimate not final until reviewed by MCWD staff.</t>
  </si>
  <si>
    <t>MARINA COAST WATER DISTRICT
11 Reservation Road, Marina CA 93933  (831) 384-6131
RESIDENTIAL CONNECTION FORM AND PERMIT APPLICATION</t>
  </si>
  <si>
    <t>Proposed Equivalent Dwelling Units (Sewer)</t>
  </si>
  <si>
    <t>Proposed Equivalent Dwelling Units (Water)</t>
  </si>
  <si>
    <t>Existing Equivalent Dwelling Units (Water)</t>
  </si>
  <si>
    <t>Existing Equivalent Dwelling Units (Sewer)</t>
  </si>
  <si>
    <t xml:space="preserve">MARINA COAST WATER DISTRICT
11 Reservation Road, Marina CA 93933  (831) 384-6131                                                                                                                                                                                              </t>
  </si>
  <si>
    <t>RESIDENTIAL IRRIGATION CONNECTION FORM AND PERMIT APPLICATION</t>
  </si>
  <si>
    <t>(AFY)</t>
  </si>
  <si>
    <t>Assessor's Parcel Number:</t>
  </si>
  <si>
    <t>Irrigation Meters Required (enter quantity):</t>
  </si>
  <si>
    <t>PROPERTY INFORMATION</t>
  </si>
  <si>
    <t>Development Name (Address):</t>
  </si>
  <si>
    <t>DESCRIPTION OF AREA SERVED</t>
  </si>
  <si>
    <t xml:space="preserve">Completing the Residential Irrigation Connection Form &amp; Permit Application </t>
  </si>
  <si>
    <t>does not guarantee issuance of a permit.</t>
  </si>
  <si>
    <t>List of Parcels/Lots Served By Meter(s):</t>
  </si>
  <si>
    <t>Meter Installation Approval Date:</t>
  </si>
  <si>
    <t>Fees and Capacity Charges Calculations:</t>
  </si>
  <si>
    <t>:Proposed Total Dwelling Units</t>
  </si>
  <si>
    <t>:Existing Dwelling Units</t>
  </si>
  <si>
    <t>:Net Increase in Dwelling Units</t>
  </si>
  <si>
    <t>:Sewer Equivalent Dwelling Units (EDU)</t>
  </si>
  <si>
    <t>:Net Sewer EDU's Due</t>
  </si>
  <si>
    <t>Net Water EDU's Due:</t>
  </si>
  <si>
    <t>Consultants</t>
  </si>
  <si>
    <t>I certify, under the penalty of perjury, that the information provided on the Residentail Irrigation Connection Form and Permit Application is to my knowledge correct, and the information accurately reflects the changes affecting water presently planned for this property.</t>
  </si>
  <si>
    <t>Map of area served attached? (Y/N)</t>
  </si>
  <si>
    <t>ACREAGES OF AREA SERVED</t>
  </si>
  <si>
    <t>(1-acre = 43,560-feet-squared)</t>
  </si>
  <si>
    <t>Acres</t>
  </si>
  <si>
    <r>
      <t>Ft</t>
    </r>
    <r>
      <rPr>
        <vertAlign val="superscript"/>
        <sz val="10"/>
        <rFont val="Times New Roman"/>
        <family val="1"/>
      </rPr>
      <t>2</t>
    </r>
  </si>
  <si>
    <t>Existing</t>
  </si>
  <si>
    <t>Irrigated Landscape Category</t>
  </si>
  <si>
    <t>CONVERTING ACREAGES TO EQUIVALENT DWELLING UNITS</t>
  </si>
  <si>
    <t>Acreage Change Summary</t>
  </si>
  <si>
    <t>Acreage to Demand (in acre-feet per year - AFY)</t>
  </si>
  <si>
    <t>Demand to Equivalent Dwelling Units (EDUs)</t>
  </si>
  <si>
    <t>(acres)</t>
  </si>
  <si>
    <t>Water Use</t>
  </si>
  <si>
    <t>EDUs</t>
  </si>
  <si>
    <t>multiply change in acreage by 2.1 AFY/acre</t>
  </si>
  <si>
    <t>multiply change in acreage by 2.5 AFY/acre</t>
  </si>
  <si>
    <t>divide Water Use by 0.33 AFY/EDU</t>
  </si>
  <si>
    <t xml:space="preserve">EDUs @ 0.33 AFY/EDU </t>
  </si>
  <si>
    <t>Exterior Water EDUs:</t>
  </si>
  <si>
    <t>Confirm from building plans.  Confirm correct water use factor is applied</t>
  </si>
  <si>
    <t xml:space="preserve"> Applications for individual parcels/lots served by the </t>
  </si>
  <si>
    <t>connection proposed herein</t>
  </si>
  <si>
    <t>Confirm payment and EDU number.  Review information submitted and</t>
  </si>
  <si>
    <t>Confirm from building plans.</t>
  </si>
  <si>
    <t>(map must identify the Parcels/Lots served by the Connection)</t>
  </si>
  <si>
    <t>Total Project Area:</t>
  </si>
  <si>
    <t>Area of Structures, Hardscape:</t>
  </si>
  <si>
    <t>Area of Non-irrigated Open Space:</t>
  </si>
  <si>
    <t>B) Ornamental Turf:</t>
  </si>
  <si>
    <t>Ornamental Turf</t>
  </si>
  <si>
    <t>A) Landscape Plantings (non-turf):</t>
  </si>
  <si>
    <t>Special Landscape Area (recreational turf)</t>
  </si>
  <si>
    <t>C) Special Landscape Area (recreational turf):</t>
  </si>
  <si>
    <t>Landscape Area (irrigated planting area):</t>
  </si>
  <si>
    <t>Rehabilitated Landscape requiring a permit? (Y/N)</t>
  </si>
  <si>
    <t>Water Closet, HET (1.28 gpf single or dual flush)</t>
  </si>
  <si>
    <t>1. In completing the Residential Connection Form and Permit Application, the undersigned acknowledges that any discrepancy or mistake may cause rejection or delay in processing the application. Additionally, the undersigned is responsible for accurately accounting for all water fixtures.  If the fixture unit count changes without notification to the District, or if a difference in fixtures is documented upon official inspection, water permits for the property may be cancelled.  In addition, water fixtures installed without a water permit may be cause for interruptions of the water service to the site, additional fees and penalties the imposition of a lien on the property, and deduction from the local jurisdiction's allocation.</t>
  </si>
  <si>
    <t xml:space="preserve">1. In completing the Residentail Irrigation Connection Form and Permit Application, the undersigned acknowledges that any discrepancy or mistake may cause rejection or delay in processing the application. Additionally, the undersigned is responsible for accurately accounting for all water fixtures and irrigation areas.  If the fixture unit count, irrigation areas, or or business type changes without notification to the District, or if a difference in fixtures, irrigatio areas, or business type is documented upon official inspection, water permits for the property may be cancelled.  In addition, if water fixtures or irriagtion systems are installed or a change of business type occurs without a water permit, then this may be cause for interruptions of the water service to the site, additional fees and penalties, the imposition of a lien on the property, and deduction from the local jurisdiction's allocation. </t>
  </si>
  <si>
    <t>2.In completing the Residentail Irrigation Connection Form and Permit Application, the undersigned acknowledges that MCWD Code 6.08.040, Paragraph D states “If connection is not made to the District’s water or recycled water system within one year from the date a capacity charge is paid after the effective date of this provision (August 8, 2007), the difference between the amount of the capacity charge paid and the amount of the revised capacity charge in effect at the time of the connection shall be paid to the District before the connection is installed”.</t>
  </si>
  <si>
    <t>2.In completing the Residentail Connection Form and Permit Application, the undersigned acknowledges that MCWD Code 6.08.040, Paragraph D states “If connection is not made to the District’s water or recycled water system within one year from the date a capacity charge is paid after the effective date of this provision (August 8, 2007), the difference between the amount of the capacity charge paid and the amount of the revised capacity charge in effect at the time of the connection shall be paid to the District before the connection is installed”.</t>
  </si>
  <si>
    <t>3.In completing the Residentail Connection Form and Permit Application, the undersigned acknowledges that MCWD Code 6.12.020, Paragraph D states “If connection is not made to the District’s sewer system within one year from the date a capacity charge is paid after the effective date of this provision (August 8, 2007), the difference between the amount of the capacity charge paid and the amount of the revised capacity charge in effect at the time of the connection shall be paid to the District before the connection is installed”.</t>
  </si>
  <si>
    <t>3. Upon installation of the water meter, the undersigned acknowledges that a Back Flow Preventer Assembly (BFP) Test shall be conducted by a Certified BFP Assembly Tester within two weeks of meter installation. Failure to do so within the time frame and/or failed test results may result in removal or lockout of the meter.</t>
  </si>
  <si>
    <t>Will landscaping be equal to or greater than 5000 sq.ft.? If so, please fill out and include "Residential Irrigation Connection Form and Permit Application" in submittal package</t>
  </si>
  <si>
    <t>_____Yes</t>
  </si>
  <si>
    <t>_____No</t>
  </si>
  <si>
    <t>_____N/A</t>
  </si>
  <si>
    <t xml:space="preserve">General Manager </t>
  </si>
  <si>
    <t>gpm</t>
  </si>
  <si>
    <t>Fire protection sprinkler flow rate (gpm)</t>
  </si>
  <si>
    <t>Note:</t>
  </si>
  <si>
    <t xml:space="preserve">2. Residential/ Domestic service peak flow rate from water fixture unit count or MCWD accepted plans. </t>
  </si>
  <si>
    <t xml:space="preserve">Total water flow rate (gpm) </t>
  </si>
  <si>
    <t>1. Fire protection sprinkler flow + peak residential/ domestic service flow = total water flow</t>
  </si>
  <si>
    <t>Peak residential/ domestic service flow rate (gpm)</t>
  </si>
</sst>
</file>

<file path=xl/styles.xml><?xml version="1.0" encoding="utf-8"?>
<styleSheet xmlns="http://schemas.openxmlformats.org/spreadsheetml/2006/main">
  <numFmts count="4">
    <numFmt numFmtId="8" formatCode="&quot;$&quot;#,##0.00_);[Red]\(&quot;$&quot;#,##0.00\)"/>
    <numFmt numFmtId="44" formatCode="_(&quot;$&quot;* #,##0.00_);_(&quot;$&quot;* \(#,##0.00\);_(&quot;$&quot;* &quot;-&quot;??_);_(@_)"/>
    <numFmt numFmtId="164" formatCode="0.0"/>
    <numFmt numFmtId="165" formatCode="m/d/yy;@"/>
  </numFmts>
  <fonts count="17">
    <font>
      <sz val="10"/>
      <name val="Arial"/>
    </font>
    <font>
      <sz val="10"/>
      <name val="Arial"/>
    </font>
    <font>
      <sz val="10"/>
      <name val="Times New Roman"/>
      <family val="1"/>
    </font>
    <font>
      <sz val="8"/>
      <name val="Times New Roman"/>
      <family val="1"/>
    </font>
    <font>
      <i/>
      <sz val="10"/>
      <name val="Times New Roman"/>
      <family val="1"/>
    </font>
    <font>
      <sz val="8"/>
      <name val="Arial"/>
      <family val="2"/>
    </font>
    <font>
      <b/>
      <sz val="10"/>
      <name val="Times New Roman"/>
      <family val="1"/>
    </font>
    <font>
      <b/>
      <u/>
      <sz val="10"/>
      <name val="Times New Roman"/>
      <family val="1"/>
    </font>
    <font>
      <sz val="8"/>
      <color indexed="81"/>
      <name val="Tahoma"/>
      <family val="2"/>
    </font>
    <font>
      <b/>
      <sz val="8"/>
      <color indexed="81"/>
      <name val="Tahoma"/>
      <family val="2"/>
    </font>
    <font>
      <b/>
      <sz val="10"/>
      <color indexed="81"/>
      <name val="Tahoma"/>
      <family val="2"/>
    </font>
    <font>
      <b/>
      <sz val="12"/>
      <name val="Times New Roman"/>
      <family val="1"/>
    </font>
    <font>
      <i/>
      <sz val="10"/>
      <name val="Arial"/>
      <family val="2"/>
    </font>
    <font>
      <vertAlign val="superscript"/>
      <sz val="10"/>
      <name val="Times New Roman"/>
      <family val="1"/>
    </font>
    <font>
      <b/>
      <sz val="9"/>
      <name val="Times New Roman"/>
      <family val="1"/>
    </font>
    <font>
      <sz val="9"/>
      <name val="Times New Roman"/>
      <family val="1"/>
    </font>
    <font>
      <sz val="9"/>
      <name val="Arial"/>
      <family val="2"/>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61">
    <xf numFmtId="0" fontId="0" fillId="0" borderId="0" xfId="0"/>
    <xf numFmtId="0" fontId="2" fillId="0" borderId="0" xfId="0" applyFont="1"/>
    <xf numFmtId="0" fontId="2" fillId="0" borderId="1" xfId="0" applyFont="1" applyBorder="1" applyAlignment="1">
      <alignment vertical="top" wrapText="1"/>
    </xf>
    <xf numFmtId="0" fontId="2" fillId="0" borderId="1" xfId="0" applyFont="1" applyBorder="1" applyAlignment="1">
      <alignment horizontal="center" vertical="top" wrapText="1"/>
    </xf>
    <xf numFmtId="0" fontId="6" fillId="0" borderId="0" xfId="0" applyFont="1" applyAlignment="1">
      <alignment horizontal="center"/>
    </xf>
    <xf numFmtId="0" fontId="6" fillId="0" borderId="0" xfId="0" applyFont="1"/>
    <xf numFmtId="0" fontId="6" fillId="0" borderId="2" xfId="0" applyFont="1" applyFill="1" applyBorder="1" applyAlignment="1">
      <alignment vertical="top" wrapText="1"/>
    </xf>
    <xf numFmtId="0" fontId="6" fillId="0" borderId="1" xfId="0" applyFont="1" applyBorder="1"/>
    <xf numFmtId="0" fontId="6" fillId="0" borderId="1" xfId="0" applyFont="1" applyBorder="1" applyAlignment="1">
      <alignment horizontal="center"/>
    </xf>
    <xf numFmtId="0" fontId="6" fillId="0" borderId="0" xfId="0" applyFont="1" applyFill="1" applyBorder="1" applyAlignment="1">
      <alignment horizontal="right" vertical="top" wrapText="1"/>
    </xf>
    <xf numFmtId="164" fontId="2" fillId="0" borderId="1" xfId="0" applyNumberFormat="1" applyFont="1" applyBorder="1" applyAlignment="1">
      <alignment horizontal="center" vertical="top" wrapText="1"/>
    </xf>
    <xf numFmtId="164" fontId="2" fillId="0" borderId="1" xfId="0" applyNumberFormat="1" applyFont="1" applyFill="1" applyBorder="1" applyAlignment="1">
      <alignment horizontal="center" vertical="top" wrapText="1"/>
    </xf>
    <xf numFmtId="164" fontId="4" fillId="0" borderId="1" xfId="0" applyNumberFormat="1" applyFont="1" applyBorder="1" applyAlignment="1">
      <alignment horizontal="center" vertical="top" wrapText="1"/>
    </xf>
    <xf numFmtId="0" fontId="7" fillId="0" borderId="0" xfId="0" applyFont="1"/>
    <xf numFmtId="164" fontId="6" fillId="0" borderId="3" xfId="0" applyNumberFormat="1" applyFont="1" applyFill="1" applyBorder="1" applyAlignment="1">
      <alignment horizontal="center" vertical="top" wrapText="1"/>
    </xf>
    <xf numFmtId="164" fontId="6" fillId="0" borderId="0" xfId="0" applyNumberFormat="1" applyFont="1"/>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horizontal="right" wrapText="1"/>
    </xf>
    <xf numFmtId="0" fontId="2" fillId="0" borderId="3" xfId="0" applyFont="1" applyBorder="1"/>
    <xf numFmtId="0" fontId="3" fillId="0" borderId="0" xfId="0" applyFont="1"/>
    <xf numFmtId="0" fontId="2" fillId="0" borderId="0" xfId="0" applyFont="1" applyAlignment="1">
      <alignment horizontal="right"/>
    </xf>
    <xf numFmtId="44" fontId="2" fillId="0" borderId="0" xfId="1" applyFont="1"/>
    <xf numFmtId="44" fontId="2" fillId="0" borderId="0" xfId="0" applyNumberFormat="1" applyFont="1"/>
    <xf numFmtId="2" fontId="2" fillId="0" borderId="0" xfId="0" applyNumberFormat="1" applyFont="1"/>
    <xf numFmtId="44" fontId="2" fillId="0" borderId="3" xfId="1" applyFont="1" applyBorder="1"/>
    <xf numFmtId="44" fontId="2" fillId="0" borderId="3" xfId="0" applyNumberFormat="1" applyFont="1" applyBorder="1"/>
    <xf numFmtId="0" fontId="2" fillId="0" borderId="0" xfId="0" applyFont="1" applyFill="1" applyBorder="1"/>
    <xf numFmtId="164" fontId="2" fillId="0" borderId="0" xfId="0" applyNumberFormat="1" applyFont="1"/>
    <xf numFmtId="164" fontId="2" fillId="0" borderId="3" xfId="0" applyNumberFormat="1" applyFont="1" applyBorder="1"/>
    <xf numFmtId="0" fontId="6" fillId="0" borderId="0" xfId="0" applyFont="1" applyAlignment="1">
      <alignment horizontal="right"/>
    </xf>
    <xf numFmtId="0" fontId="6" fillId="0" borderId="0" xfId="0" applyFont="1" applyAlignment="1">
      <alignment wrapText="1"/>
    </xf>
    <xf numFmtId="0" fontId="2" fillId="0" borderId="4" xfId="0" applyFont="1" applyBorder="1" applyAlignment="1" applyProtection="1">
      <alignment horizontal="center" wrapText="1"/>
      <protection locked="0"/>
    </xf>
    <xf numFmtId="0" fontId="2" fillId="0" borderId="4" xfId="0" applyFont="1" applyBorder="1" applyAlignment="1" applyProtection="1">
      <alignment wrapText="1"/>
      <protection locked="0"/>
    </xf>
    <xf numFmtId="0" fontId="2" fillId="0" borderId="3" xfId="0" applyFont="1" applyBorder="1" applyAlignment="1" applyProtection="1">
      <alignment wrapText="1"/>
      <protection locked="0"/>
    </xf>
    <xf numFmtId="0" fontId="2" fillId="0" borderId="1" xfId="0" applyFont="1" applyBorder="1" applyAlignment="1" applyProtection="1">
      <alignment horizontal="center" vertical="top" wrapText="1"/>
      <protection locked="0"/>
    </xf>
    <xf numFmtId="0" fontId="2" fillId="0" borderId="1" xfId="0" applyFont="1" applyBorder="1" applyProtection="1">
      <protection locked="0"/>
    </xf>
    <xf numFmtId="164" fontId="2" fillId="0" borderId="1" xfId="0" applyNumberFormat="1" applyFont="1" applyBorder="1" applyAlignment="1" applyProtection="1">
      <alignment horizontal="center" vertical="top" wrapText="1"/>
      <protection locked="0"/>
    </xf>
    <xf numFmtId="164" fontId="2" fillId="0" borderId="1" xfId="0" applyNumberFormat="1" applyFont="1" applyBorder="1" applyProtection="1">
      <protection locked="0"/>
    </xf>
    <xf numFmtId="0" fontId="3" fillId="0" borderId="3" xfId="0" applyFont="1" applyBorder="1" applyProtection="1">
      <protection locked="0"/>
    </xf>
    <xf numFmtId="165" fontId="3" fillId="0" borderId="3" xfId="0" applyNumberFormat="1" applyFont="1" applyBorder="1" applyProtection="1">
      <protection locked="0"/>
    </xf>
    <xf numFmtId="0" fontId="2" fillId="0" borderId="0" xfId="0" applyFont="1" applyProtection="1">
      <protection locked="0"/>
    </xf>
    <xf numFmtId="0" fontId="2" fillId="0" borderId="3" xfId="0" applyFont="1" applyBorder="1" applyProtection="1">
      <protection locked="0"/>
    </xf>
    <xf numFmtId="44" fontId="2" fillId="0" borderId="0" xfId="1" applyFont="1" applyProtection="1">
      <protection locked="0"/>
    </xf>
    <xf numFmtId="0" fontId="2" fillId="0" borderId="1" xfId="0" applyFont="1" applyBorder="1" applyAlignment="1" applyProtection="1">
      <alignment horizontal="center"/>
      <protection locked="0"/>
    </xf>
    <xf numFmtId="0" fontId="2" fillId="0" borderId="0" xfId="0" applyFont="1" applyAlignment="1">
      <alignment horizontal="center" wrapText="1"/>
    </xf>
    <xf numFmtId="0" fontId="6" fillId="0" borderId="0" xfId="0" applyFont="1" applyAlignment="1">
      <alignment horizontal="left" wrapText="1"/>
    </xf>
    <xf numFmtId="0" fontId="2" fillId="0" borderId="0" xfId="0" applyFont="1" applyBorder="1" applyAlignment="1" applyProtection="1">
      <alignment wrapText="1"/>
      <protection locked="0"/>
    </xf>
    <xf numFmtId="0" fontId="2" fillId="0" borderId="0" xfId="0" applyFont="1" applyAlignment="1">
      <alignment horizontal="left" wrapText="1"/>
    </xf>
    <xf numFmtId="0" fontId="2" fillId="0" borderId="1" xfId="0" applyFont="1" applyBorder="1"/>
    <xf numFmtId="0" fontId="6" fillId="0" borderId="0" xfId="0" applyFont="1" applyAlignment="1">
      <alignment horizontal="left"/>
    </xf>
    <xf numFmtId="0" fontId="2" fillId="0" borderId="0" xfId="0" applyFont="1" applyBorder="1"/>
    <xf numFmtId="0" fontId="2" fillId="0" borderId="0" xfId="0" applyFont="1" applyBorder="1" applyAlignment="1">
      <alignment wrapText="1"/>
    </xf>
    <xf numFmtId="44" fontId="2" fillId="0" borderId="0" xfId="1" applyFont="1" applyFill="1"/>
    <xf numFmtId="0" fontId="2" fillId="0" borderId="0" xfId="0" applyFont="1" applyBorder="1" applyProtection="1">
      <protection locked="0"/>
    </xf>
    <xf numFmtId="164" fontId="2" fillId="0" borderId="3" xfId="0" applyNumberFormat="1" applyFont="1" applyBorder="1" applyProtection="1">
      <protection locked="0"/>
    </xf>
    <xf numFmtId="0" fontId="2" fillId="0" borderId="0" xfId="0" applyFont="1" applyBorder="1" applyAlignment="1" applyProtection="1">
      <alignment horizontal="center"/>
      <protection locked="0"/>
    </xf>
    <xf numFmtId="2" fontId="2" fillId="0" borderId="0" xfId="0" applyNumberFormat="1" applyFont="1" applyFill="1"/>
    <xf numFmtId="0" fontId="2" fillId="0" borderId="0" xfId="0" applyFont="1" applyProtection="1"/>
    <xf numFmtId="164" fontId="6" fillId="0" borderId="0" xfId="0" applyNumberFormat="1" applyFont="1" applyFill="1" applyBorder="1" applyAlignment="1">
      <alignment horizontal="center" vertical="top" wrapText="1"/>
    </xf>
    <xf numFmtId="164" fontId="2" fillId="0" borderId="0" xfId="0" applyNumberFormat="1" applyFont="1" applyBorder="1" applyProtection="1">
      <protection locked="0"/>
    </xf>
    <xf numFmtId="0" fontId="2" fillId="0" borderId="0" xfId="0" applyFont="1" applyBorder="1" applyProtection="1"/>
    <xf numFmtId="0" fontId="2" fillId="0" borderId="0" xfId="0" applyFont="1" applyAlignment="1" applyProtection="1">
      <alignment horizontal="center"/>
    </xf>
    <xf numFmtId="0" fontId="2" fillId="0" borderId="0" xfId="0" applyFont="1" applyBorder="1" applyAlignment="1" applyProtection="1">
      <alignment horizontal="center"/>
    </xf>
    <xf numFmtId="0" fontId="2" fillId="0" borderId="0" xfId="0" applyFont="1" applyAlignment="1" applyProtection="1">
      <alignment horizontal="center"/>
      <protection locked="0"/>
    </xf>
    <xf numFmtId="0" fontId="2" fillId="0" borderId="0" xfId="0" applyFont="1" applyBorder="1" applyAlignment="1" applyProtection="1">
      <alignment wrapText="1"/>
    </xf>
    <xf numFmtId="0" fontId="2" fillId="0" borderId="0" xfId="0" applyFont="1" applyAlignment="1" applyProtection="1">
      <alignment wrapText="1"/>
    </xf>
    <xf numFmtId="0" fontId="2" fillId="0" borderId="0" xfId="0" applyFont="1" applyBorder="1" applyAlignment="1" applyProtection="1">
      <alignment horizontal="center" wrapText="1"/>
      <protection locked="0"/>
    </xf>
    <xf numFmtId="0" fontId="0" fillId="0" borderId="0" xfId="0" applyBorder="1" applyAlignment="1">
      <alignment wrapText="1"/>
    </xf>
    <xf numFmtId="0" fontId="2" fillId="0" borderId="0" xfId="0" applyFont="1" applyBorder="1" applyAlignment="1">
      <alignment horizontal="right" vertical="center" wrapText="1"/>
    </xf>
    <xf numFmtId="0" fontId="2" fillId="0" borderId="0" xfId="0" applyFont="1" applyBorder="1" applyAlignment="1" applyProtection="1">
      <alignment horizontal="right" wrapText="1"/>
    </xf>
    <xf numFmtId="0" fontId="0" fillId="0" borderId="3" xfId="0" applyBorder="1" applyAlignment="1">
      <alignment horizontal="left" wrapText="1"/>
    </xf>
    <xf numFmtId="0" fontId="6" fillId="0" borderId="0" xfId="0" applyFont="1" applyAlignment="1"/>
    <xf numFmtId="0" fontId="2" fillId="0" borderId="0" xfId="0" applyFont="1" applyAlignment="1"/>
    <xf numFmtId="164" fontId="2" fillId="0" borderId="0" xfId="0" applyNumberFormat="1" applyFont="1" applyBorder="1"/>
    <xf numFmtId="0" fontId="4" fillId="0" borderId="0" xfId="0" applyFont="1" applyAlignment="1">
      <alignment horizontal="right"/>
    </xf>
    <xf numFmtId="0" fontId="11" fillId="0" borderId="5" xfId="0" applyFont="1" applyBorder="1"/>
    <xf numFmtId="0" fontId="2" fillId="0" borderId="5" xfId="0" applyFont="1" applyBorder="1"/>
    <xf numFmtId="0" fontId="2" fillId="0" borderId="4" xfId="0" applyFont="1" applyBorder="1"/>
    <xf numFmtId="0" fontId="3" fillId="0" borderId="0" xfId="0" applyFont="1" applyAlignment="1"/>
    <xf numFmtId="0" fontId="2" fillId="0" borderId="3" xfId="0" applyFont="1" applyBorder="1" applyAlignment="1">
      <alignment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2" fillId="0" borderId="4" xfId="0" applyFont="1" applyBorder="1" applyAlignment="1">
      <alignment wrapText="1"/>
    </xf>
    <xf numFmtId="0" fontId="2" fillId="0" borderId="4" xfId="0" applyFont="1" applyBorder="1" applyAlignment="1">
      <alignment vertical="center"/>
    </xf>
    <xf numFmtId="0" fontId="2" fillId="0" borderId="4" xfId="0" applyFont="1" applyBorder="1" applyProtection="1">
      <protection locked="0"/>
    </xf>
    <xf numFmtId="0" fontId="0" fillId="0" borderId="0" xfId="0" applyBorder="1"/>
    <xf numFmtId="0" fontId="6" fillId="0" borderId="0" xfId="0" applyFont="1" applyBorder="1" applyAlignment="1">
      <alignment horizontal="center"/>
    </xf>
    <xf numFmtId="0" fontId="0" fillId="0" borderId="3" xfId="0" applyBorder="1"/>
    <xf numFmtId="0" fontId="2" fillId="0" borderId="7" xfId="0" applyFont="1" applyBorder="1" applyProtection="1">
      <protection locked="0"/>
    </xf>
    <xf numFmtId="0" fontId="2" fillId="0" borderId="8" xfId="0" applyFont="1" applyBorder="1" applyAlignment="1">
      <alignment wrapText="1"/>
    </xf>
    <xf numFmtId="0" fontId="2" fillId="0" borderId="9" xfId="0" applyFont="1" applyBorder="1" applyProtection="1">
      <protection locked="0"/>
    </xf>
    <xf numFmtId="0" fontId="2" fillId="0" borderId="9" xfId="0" applyFont="1" applyBorder="1" applyAlignment="1">
      <alignment wrapText="1"/>
    </xf>
    <xf numFmtId="0" fontId="2" fillId="0" borderId="3" xfId="0" applyFont="1" applyBorder="1" applyProtection="1"/>
    <xf numFmtId="0" fontId="0" fillId="0" borderId="10" xfId="0" applyBorder="1"/>
    <xf numFmtId="0" fontId="2" fillId="0" borderId="4" xfId="0" applyFont="1" applyBorder="1" applyProtection="1"/>
    <xf numFmtId="0" fontId="2" fillId="0" borderId="8" xfId="0" applyFont="1" applyBorder="1" applyProtection="1"/>
    <xf numFmtId="0" fontId="2" fillId="0" borderId="11" xfId="0" applyFont="1" applyBorder="1"/>
    <xf numFmtId="0" fontId="6" fillId="0" borderId="12" xfId="0" applyFont="1" applyBorder="1" applyAlignment="1">
      <alignment horizontal="left" wrapText="1"/>
    </xf>
    <xf numFmtId="0" fontId="6" fillId="0" borderId="13" xfId="0" applyFont="1" applyBorder="1" applyAlignment="1" applyProtection="1">
      <alignment horizontal="center" wrapText="1"/>
    </xf>
    <xf numFmtId="0" fontId="6" fillId="0" borderId="14" xfId="0" applyFont="1" applyBorder="1" applyAlignment="1" applyProtection="1">
      <alignment horizontal="center" wrapText="1"/>
    </xf>
    <xf numFmtId="0" fontId="6" fillId="0" borderId="13" xfId="0" applyFont="1" applyBorder="1" applyAlignment="1">
      <alignment horizontal="center" wrapText="1"/>
    </xf>
    <xf numFmtId="0" fontId="6" fillId="0" borderId="15" xfId="0" applyFont="1" applyBorder="1" applyAlignment="1" applyProtection="1">
      <alignment horizontal="center" wrapText="1"/>
    </xf>
    <xf numFmtId="0" fontId="2" fillId="0" borderId="10" xfId="0" applyFont="1" applyBorder="1"/>
    <xf numFmtId="0" fontId="6" fillId="0" borderId="15" xfId="0" applyFont="1" applyBorder="1" applyAlignment="1">
      <alignment horizontal="center"/>
    </xf>
    <xf numFmtId="0" fontId="2" fillId="0" borderId="10" xfId="0" applyFont="1" applyBorder="1" applyProtection="1"/>
    <xf numFmtId="0" fontId="2" fillId="0" borderId="9" xfId="0" applyFont="1" applyBorder="1" applyAlignment="1" applyProtection="1">
      <alignment horizontal="right"/>
      <protection locked="0"/>
    </xf>
    <xf numFmtId="0" fontId="2" fillId="0" borderId="7" xfId="0" applyFont="1" applyBorder="1" applyAlignment="1" applyProtection="1">
      <alignment horizontal="right"/>
      <protection locked="0"/>
    </xf>
    <xf numFmtId="0" fontId="2" fillId="0" borderId="10"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6" fillId="0" borderId="0" xfId="0" applyFont="1" applyBorder="1"/>
    <xf numFmtId="0" fontId="2" fillId="0" borderId="0" xfId="0" applyFont="1" applyAlignment="1">
      <alignment horizontal="left"/>
    </xf>
    <xf numFmtId="0" fontId="14" fillId="0" borderId="0" xfId="0" applyFont="1"/>
    <xf numFmtId="0" fontId="14" fillId="0" borderId="0" xfId="0" applyFont="1" applyBorder="1" applyAlignment="1">
      <alignment horizontal="left"/>
    </xf>
    <xf numFmtId="2" fontId="15" fillId="0" borderId="0" xfId="0" applyNumberFormat="1" applyFont="1" applyBorder="1"/>
    <xf numFmtId="0" fontId="15" fillId="0" borderId="0" xfId="0" applyFont="1" applyBorder="1"/>
    <xf numFmtId="0" fontId="15" fillId="0" borderId="0" xfId="0" applyFont="1" applyAlignment="1">
      <alignment horizontal="left"/>
    </xf>
    <xf numFmtId="0" fontId="15" fillId="0" borderId="0" xfId="0" applyFont="1"/>
    <xf numFmtId="0" fontId="16" fillId="0" borderId="0" xfId="0" applyFont="1"/>
    <xf numFmtId="2" fontId="2" fillId="0" borderId="1" xfId="0" applyNumberFormat="1" applyFont="1" applyFill="1" applyBorder="1" applyProtection="1">
      <protection locked="0"/>
    </xf>
    <xf numFmtId="0" fontId="2" fillId="0" borderId="0" xfId="0" applyFont="1" applyFill="1"/>
    <xf numFmtId="0" fontId="2" fillId="0" borderId="1" xfId="0" applyFont="1" applyFill="1" applyBorder="1" applyAlignment="1">
      <alignment vertical="top" wrapText="1"/>
    </xf>
    <xf numFmtId="0" fontId="2" fillId="0" borderId="1" xfId="0" applyFont="1" applyFill="1" applyBorder="1" applyAlignment="1" applyProtection="1">
      <alignment horizontal="center" vertical="top" wrapText="1"/>
      <protection locked="0"/>
    </xf>
    <xf numFmtId="0" fontId="2" fillId="0" borderId="0" xfId="0" applyFont="1" applyAlignment="1">
      <alignment horizontal="left" vertical="center" wrapText="1"/>
    </xf>
    <xf numFmtId="0" fontId="2" fillId="0" borderId="0" xfId="0" applyFont="1" applyBorder="1" applyAlignment="1" applyProtection="1">
      <alignment horizontal="center" vertical="center" wrapText="1"/>
      <protection locked="0"/>
    </xf>
    <xf numFmtId="8" fontId="2" fillId="0" borderId="0" xfId="0" applyNumberFormat="1" applyFont="1"/>
    <xf numFmtId="2" fontId="2" fillId="0" borderId="0" xfId="0" applyNumberFormat="1" applyFont="1" applyFill="1" applyBorder="1" applyProtection="1">
      <protection locked="0"/>
    </xf>
    <xf numFmtId="2" fontId="2" fillId="0" borderId="4" xfId="0" applyNumberFormat="1" applyFont="1" applyFill="1" applyBorder="1" applyProtection="1">
      <protection locked="0"/>
    </xf>
    <xf numFmtId="0" fontId="6" fillId="0" borderId="17" xfId="0" applyFont="1" applyFill="1" applyBorder="1" applyAlignment="1">
      <alignment horizontal="right" vertical="top" wrapText="1"/>
    </xf>
    <xf numFmtId="0" fontId="2" fillId="0" borderId="16" xfId="0" applyFont="1" applyFill="1" applyBorder="1"/>
    <xf numFmtId="0" fontId="6" fillId="0" borderId="19" xfId="0" applyFont="1" applyFill="1" applyBorder="1" applyAlignment="1">
      <alignment horizontal="right" vertical="top" wrapText="1"/>
    </xf>
    <xf numFmtId="0" fontId="2" fillId="0" borderId="3" xfId="0" applyFont="1" applyFill="1" applyBorder="1"/>
    <xf numFmtId="0" fontId="2" fillId="0" borderId="3" xfId="0" applyFont="1" applyBorder="1" applyAlignment="1" applyProtection="1">
      <alignment horizontal="center" wrapText="1"/>
      <protection locked="0"/>
    </xf>
    <xf numFmtId="0" fontId="2" fillId="0" borderId="16" xfId="0" applyFont="1" applyBorder="1" applyAlignment="1">
      <alignment horizontal="left" wrapText="1"/>
    </xf>
    <xf numFmtId="0" fontId="2" fillId="0" borderId="0" xfId="0" applyFont="1" applyBorder="1" applyAlignment="1">
      <alignment horizontal="left" wrapText="1"/>
    </xf>
    <xf numFmtId="0" fontId="6" fillId="0" borderId="0" xfId="0" applyFont="1" applyAlignment="1">
      <alignment horizontal="center"/>
    </xf>
    <xf numFmtId="0" fontId="11" fillId="0" borderId="0" xfId="0" applyFont="1" applyAlignment="1">
      <alignment horizontal="center" wrapText="1"/>
    </xf>
    <xf numFmtId="0" fontId="2" fillId="0" borderId="0" xfId="0" applyFont="1" applyAlignment="1">
      <alignment horizontal="center" wrapText="1"/>
    </xf>
    <xf numFmtId="0" fontId="4" fillId="0" borderId="0" xfId="0" applyFont="1" applyAlignment="1">
      <alignment horizontal="center" wrapText="1"/>
    </xf>
    <xf numFmtId="0" fontId="2" fillId="0" borderId="4" xfId="0" applyFont="1" applyBorder="1" applyAlignment="1" applyProtection="1">
      <alignment horizontal="center" wrapText="1"/>
      <protection locked="0"/>
    </xf>
    <xf numFmtId="0" fontId="2" fillId="0" borderId="3" xfId="0" applyFont="1" applyFill="1" applyBorder="1" applyAlignment="1" applyProtection="1">
      <alignment horizontal="center" wrapText="1"/>
      <protection locked="0"/>
    </xf>
    <xf numFmtId="0" fontId="4" fillId="0" borderId="0" xfId="0" applyFont="1" applyAlignment="1"/>
    <xf numFmtId="0" fontId="12" fillId="0" borderId="0" xfId="0" applyFont="1" applyAlignment="1"/>
    <xf numFmtId="0" fontId="3" fillId="0" borderId="0" xfId="0" applyFont="1" applyAlignment="1">
      <alignment horizontal="left" wrapText="1"/>
    </xf>
    <xf numFmtId="0" fontId="2" fillId="0" borderId="0" xfId="0" applyFont="1" applyAlignment="1">
      <alignment horizontal="center"/>
    </xf>
    <xf numFmtId="0" fontId="0" fillId="0" borderId="0" xfId="0" applyAlignment="1"/>
    <xf numFmtId="0" fontId="2" fillId="0" borderId="0" xfId="0" applyFont="1" applyAlignment="1"/>
    <xf numFmtId="0" fontId="3" fillId="0" borderId="0" xfId="0" applyFont="1" applyFill="1" applyAlignment="1">
      <alignment horizontal="left" wrapText="1"/>
    </xf>
    <xf numFmtId="0" fontId="0" fillId="0" borderId="4" xfId="0" applyBorder="1" applyAlignment="1">
      <alignment wrapText="1"/>
    </xf>
    <xf numFmtId="0" fontId="3" fillId="0" borderId="0" xfId="0" applyNumberFormat="1" applyFont="1" applyFill="1" applyAlignment="1">
      <alignment horizontal="left" wrapText="1"/>
    </xf>
    <xf numFmtId="0" fontId="0" fillId="0" borderId="0" xfId="0" applyFill="1" applyAlignment="1">
      <alignment horizontal="left" wrapText="1"/>
    </xf>
    <xf numFmtId="0" fontId="0" fillId="0" borderId="3" xfId="0" applyBorder="1" applyAlignment="1">
      <alignment wrapText="1"/>
    </xf>
    <xf numFmtId="0" fontId="0" fillId="0" borderId="3" xfId="0" applyBorder="1" applyAlignment="1"/>
    <xf numFmtId="0" fontId="0" fillId="0" borderId="3" xfId="0" applyBorder="1" applyAlignment="1">
      <alignment horizontal="left" wrapText="1"/>
    </xf>
    <xf numFmtId="0" fontId="4" fillId="0" borderId="0" xfId="0" applyFont="1" applyAlignment="1">
      <alignment horizontal="center"/>
    </xf>
    <xf numFmtId="0" fontId="2" fillId="0" borderId="18" xfId="0" applyFont="1" applyFill="1" applyBorder="1"/>
    <xf numFmtId="0" fontId="2" fillId="0" borderId="20" xfId="0" applyFont="1" applyFill="1" applyBorder="1"/>
    <xf numFmtId="0" fontId="2" fillId="0" borderId="10" xfId="0" applyFont="1" applyFill="1" applyBorder="1"/>
    <xf numFmtId="0" fontId="14" fillId="0" borderId="19" xfId="0" applyFont="1" applyFill="1" applyBorder="1" applyAlignment="1">
      <alignment horizontal="left" vertical="center" wrapText="1"/>
    </xf>
    <xf numFmtId="2" fontId="2" fillId="0" borderId="19" xfId="0" applyNumberFormat="1" applyFont="1" applyFill="1" applyBorder="1" applyAlignment="1" applyProtection="1">
      <alignment vertical="center"/>
      <protection locked="0"/>
    </xf>
    <xf numFmtId="2" fontId="15" fillId="0" borderId="9" xfId="0" applyNumberFormat="1" applyFont="1" applyFill="1" applyBorder="1" applyAlignment="1" applyProtection="1">
      <alignment vertical="center"/>
      <protection locked="0"/>
    </xf>
  </cellXfs>
  <cellStyles count="2">
    <cellStyle name="Currency" xfId="1" builtinId="4"/>
    <cellStyle name="Normal" xfId="0" builtinId="0"/>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171"/>
  <sheetViews>
    <sheetView tabSelected="1" topLeftCell="A133" zoomScaleNormal="100" zoomScaleSheetLayoutView="100" workbookViewId="0">
      <selection activeCell="F146" sqref="F146"/>
    </sheetView>
  </sheetViews>
  <sheetFormatPr defaultRowHeight="12.75"/>
  <cols>
    <col min="1" max="1" width="40.7109375" style="1" customWidth="1"/>
    <col min="2" max="2" width="12" style="1" bestFit="1" customWidth="1"/>
    <col min="3" max="3" width="9.28515625" style="1" bestFit="1" customWidth="1"/>
    <col min="4" max="4" width="12" style="1" bestFit="1" customWidth="1"/>
    <col min="5" max="6" width="9.28515625" style="1" bestFit="1" customWidth="1"/>
    <col min="7" max="16384" width="9.140625" style="1"/>
  </cols>
  <sheetData>
    <row r="1" spans="1:6" ht="45" customHeight="1">
      <c r="A1" s="136" t="s">
        <v>123</v>
      </c>
      <c r="B1" s="136"/>
      <c r="C1" s="136"/>
      <c r="D1" s="136"/>
      <c r="E1" s="136"/>
      <c r="F1" s="136"/>
    </row>
    <row r="2" spans="1:6" ht="25.5" customHeight="1">
      <c r="A2" s="137" t="s">
        <v>27</v>
      </c>
      <c r="B2" s="137"/>
      <c r="C2" s="137"/>
      <c r="D2" s="137"/>
      <c r="E2" s="137"/>
      <c r="F2" s="137"/>
    </row>
    <row r="3" spans="1:6" ht="25.5" customHeight="1">
      <c r="A3" s="138" t="s">
        <v>28</v>
      </c>
      <c r="B3" s="138"/>
      <c r="C3" s="138"/>
      <c r="D3" s="138"/>
      <c r="E3" s="138"/>
      <c r="F3" s="138"/>
    </row>
    <row r="4" spans="1:6" ht="25.5" customHeight="1">
      <c r="A4" s="137" t="s">
        <v>29</v>
      </c>
      <c r="B4" s="137"/>
      <c r="C4" s="137"/>
      <c r="D4" s="137"/>
      <c r="E4" s="137"/>
      <c r="F4" s="137"/>
    </row>
    <row r="5" spans="1:6">
      <c r="A5" s="18" t="s">
        <v>30</v>
      </c>
      <c r="B5" s="140"/>
      <c r="C5" s="140"/>
      <c r="D5" s="140"/>
      <c r="E5" s="140"/>
      <c r="F5" s="140"/>
    </row>
    <row r="6" spans="1:6">
      <c r="A6" s="18" t="s">
        <v>36</v>
      </c>
      <c r="B6" s="139"/>
      <c r="C6" s="139"/>
      <c r="D6" s="139"/>
      <c r="E6" s="139"/>
      <c r="F6" s="139"/>
    </row>
    <row r="7" spans="1:6">
      <c r="A7" s="18" t="s">
        <v>31</v>
      </c>
      <c r="B7" s="139"/>
      <c r="C7" s="139"/>
      <c r="D7" s="139"/>
      <c r="E7" s="139"/>
      <c r="F7" s="139"/>
    </row>
    <row r="8" spans="1:6">
      <c r="A8" s="18" t="s">
        <v>32</v>
      </c>
      <c r="B8" s="139"/>
      <c r="C8" s="139"/>
      <c r="D8" s="139"/>
      <c r="E8" s="139"/>
      <c r="F8" s="139"/>
    </row>
    <row r="9" spans="1:6">
      <c r="A9" s="18" t="s">
        <v>33</v>
      </c>
      <c r="B9" s="139"/>
      <c r="C9" s="139"/>
      <c r="D9" s="139"/>
      <c r="E9" s="139"/>
      <c r="F9" s="139"/>
    </row>
    <row r="10" spans="1:6">
      <c r="A10" s="18" t="s">
        <v>34</v>
      </c>
      <c r="B10" s="139"/>
      <c r="C10" s="139"/>
      <c r="D10" s="139"/>
      <c r="E10" s="139"/>
      <c r="F10" s="139"/>
    </row>
    <row r="11" spans="1:6">
      <c r="A11" s="18" t="s">
        <v>35</v>
      </c>
      <c r="B11" s="132"/>
      <c r="C11" s="132"/>
      <c r="D11" s="132"/>
      <c r="E11" s="132"/>
      <c r="F11" s="132"/>
    </row>
    <row r="12" spans="1:6">
      <c r="A12" s="18" t="s">
        <v>37</v>
      </c>
      <c r="B12" s="32"/>
      <c r="C12" s="133" t="s">
        <v>38</v>
      </c>
      <c r="D12" s="133"/>
      <c r="E12" s="133"/>
      <c r="F12" s="133"/>
    </row>
    <row r="13" spans="1:6">
      <c r="A13" s="17"/>
      <c r="B13" s="32"/>
      <c r="C13" s="134" t="s">
        <v>39</v>
      </c>
      <c r="D13" s="134"/>
      <c r="E13" s="134"/>
      <c r="F13" s="134"/>
    </row>
    <row r="14" spans="1:6">
      <c r="A14" s="17"/>
      <c r="B14" s="32"/>
      <c r="C14" s="134" t="s">
        <v>40</v>
      </c>
      <c r="D14" s="134"/>
      <c r="E14" s="134"/>
      <c r="F14" s="134"/>
    </row>
    <row r="15" spans="1:6">
      <c r="A15" s="17"/>
      <c r="B15" s="32"/>
      <c r="C15" s="134" t="s">
        <v>41</v>
      </c>
      <c r="D15" s="134"/>
      <c r="E15" s="134"/>
      <c r="F15" s="134"/>
    </row>
    <row r="16" spans="1:6">
      <c r="A16" s="18" t="s">
        <v>44</v>
      </c>
      <c r="B16" s="33"/>
      <c r="C16" s="17" t="s">
        <v>42</v>
      </c>
      <c r="D16" s="34"/>
      <c r="E16" s="17" t="s">
        <v>43</v>
      </c>
      <c r="F16" s="17"/>
    </row>
    <row r="17" spans="1:6">
      <c r="A17" s="18"/>
      <c r="B17" s="47"/>
      <c r="C17" s="17"/>
      <c r="D17" s="47"/>
      <c r="E17" s="17"/>
      <c r="F17" s="17"/>
    </row>
    <row r="18" spans="1:6" ht="54.75" customHeight="1">
      <c r="A18" s="123" t="s">
        <v>191</v>
      </c>
      <c r="B18" s="124" t="s">
        <v>192</v>
      </c>
      <c r="C18" s="124" t="s">
        <v>193</v>
      </c>
      <c r="D18" s="124" t="s">
        <v>194</v>
      </c>
      <c r="E18" s="17"/>
      <c r="F18" s="17"/>
    </row>
    <row r="19" spans="1:6">
      <c r="A19" s="18"/>
      <c r="B19" s="47"/>
      <c r="C19" s="17"/>
      <c r="D19" s="47"/>
      <c r="E19" s="17"/>
      <c r="F19" s="17"/>
    </row>
    <row r="20" spans="1:6">
      <c r="A20" s="13" t="s">
        <v>24</v>
      </c>
    </row>
    <row r="21" spans="1:6">
      <c r="A21" s="5" t="s">
        <v>22</v>
      </c>
    </row>
    <row r="22" spans="1:6">
      <c r="B22" s="4" t="s">
        <v>14</v>
      </c>
      <c r="C22" s="135" t="s">
        <v>15</v>
      </c>
      <c r="D22" s="135"/>
      <c r="E22" s="135" t="s">
        <v>12</v>
      </c>
      <c r="F22" s="135"/>
    </row>
    <row r="23" spans="1:6">
      <c r="A23" s="5" t="s">
        <v>9</v>
      </c>
      <c r="B23" s="4" t="s">
        <v>13</v>
      </c>
      <c r="C23" s="4" t="s">
        <v>10</v>
      </c>
      <c r="D23" s="4" t="s">
        <v>11</v>
      </c>
      <c r="E23" s="4" t="s">
        <v>10</v>
      </c>
      <c r="F23" s="4" t="s">
        <v>11</v>
      </c>
    </row>
    <row r="24" spans="1:6">
      <c r="A24" s="7" t="s">
        <v>18</v>
      </c>
      <c r="B24" s="8"/>
      <c r="C24" s="8"/>
      <c r="D24" s="8"/>
      <c r="E24" s="8"/>
      <c r="F24" s="8"/>
    </row>
    <row r="25" spans="1:6">
      <c r="A25" s="2" t="s">
        <v>102</v>
      </c>
      <c r="B25" s="35"/>
      <c r="C25" s="10">
        <v>4</v>
      </c>
      <c r="D25" s="11">
        <v>3</v>
      </c>
      <c r="E25" s="10">
        <f t="shared" ref="E25:E44" si="0">B25*C25</f>
        <v>0</v>
      </c>
      <c r="F25" s="10">
        <f t="shared" ref="F25:F44" si="1">B25*D25</f>
        <v>0</v>
      </c>
    </row>
    <row r="26" spans="1:6" ht="12.75" customHeight="1">
      <c r="A26" s="2" t="s">
        <v>103</v>
      </c>
      <c r="B26" s="35"/>
      <c r="C26" s="10">
        <v>4</v>
      </c>
      <c r="D26" s="10">
        <v>2</v>
      </c>
      <c r="E26" s="10">
        <f t="shared" si="0"/>
        <v>0</v>
      </c>
      <c r="F26" s="10">
        <f t="shared" si="1"/>
        <v>0</v>
      </c>
    </row>
    <row r="27" spans="1:6">
      <c r="A27" s="2" t="s">
        <v>100</v>
      </c>
      <c r="B27" s="35"/>
      <c r="C27" s="11">
        <v>1</v>
      </c>
      <c r="D27" s="10">
        <v>1</v>
      </c>
      <c r="E27" s="10">
        <f t="shared" si="0"/>
        <v>0</v>
      </c>
      <c r="F27" s="10">
        <f t="shared" si="1"/>
        <v>0</v>
      </c>
    </row>
    <row r="28" spans="1:6">
      <c r="A28" s="2" t="s">
        <v>109</v>
      </c>
      <c r="B28" s="35"/>
      <c r="C28" s="10">
        <v>4</v>
      </c>
      <c r="D28" s="10">
        <v>3</v>
      </c>
      <c r="E28" s="10">
        <f t="shared" si="0"/>
        <v>0</v>
      </c>
      <c r="F28" s="10">
        <f t="shared" si="1"/>
        <v>0</v>
      </c>
    </row>
    <row r="29" spans="1:6">
      <c r="A29" s="2" t="s">
        <v>110</v>
      </c>
      <c r="B29" s="35"/>
      <c r="C29" s="11">
        <v>2</v>
      </c>
      <c r="D29" s="11">
        <v>1.5</v>
      </c>
      <c r="E29" s="10">
        <f t="shared" si="0"/>
        <v>0</v>
      </c>
      <c r="F29" s="10">
        <f t="shared" si="1"/>
        <v>0</v>
      </c>
    </row>
    <row r="30" spans="1:6">
      <c r="A30" s="2" t="s">
        <v>111</v>
      </c>
      <c r="B30" s="35"/>
      <c r="C30" s="11">
        <v>3</v>
      </c>
      <c r="D30" s="11">
        <v>2</v>
      </c>
      <c r="E30" s="10">
        <f t="shared" si="0"/>
        <v>0</v>
      </c>
      <c r="F30" s="10">
        <f t="shared" si="1"/>
        <v>0</v>
      </c>
    </row>
    <row r="31" spans="1:6">
      <c r="A31" s="2" t="s">
        <v>107</v>
      </c>
      <c r="B31" s="35"/>
      <c r="C31" s="11">
        <v>1.5</v>
      </c>
      <c r="D31" s="11">
        <v>2</v>
      </c>
      <c r="E31" s="10">
        <f t="shared" si="0"/>
        <v>0</v>
      </c>
      <c r="F31" s="10">
        <f t="shared" si="1"/>
        <v>0</v>
      </c>
    </row>
    <row r="32" spans="1:6">
      <c r="A32" s="2" t="s">
        <v>108</v>
      </c>
      <c r="B32" s="35"/>
      <c r="C32" s="11">
        <v>1</v>
      </c>
      <c r="D32" s="11">
        <v>1.5</v>
      </c>
      <c r="E32" s="10">
        <f t="shared" si="0"/>
        <v>0</v>
      </c>
      <c r="F32" s="10">
        <f t="shared" si="1"/>
        <v>0</v>
      </c>
    </row>
    <row r="33" spans="1:6">
      <c r="A33" s="2" t="s">
        <v>1</v>
      </c>
      <c r="B33" s="35"/>
      <c r="C33" s="11">
        <v>2</v>
      </c>
      <c r="D33" s="11">
        <v>1</v>
      </c>
      <c r="E33" s="10">
        <f t="shared" si="0"/>
        <v>0</v>
      </c>
      <c r="F33" s="10">
        <f t="shared" si="1"/>
        <v>0</v>
      </c>
    </row>
    <row r="34" spans="1:6">
      <c r="A34" s="2" t="s">
        <v>0</v>
      </c>
      <c r="B34" s="35"/>
      <c r="C34" s="11">
        <v>2</v>
      </c>
      <c r="D34" s="11">
        <v>2</v>
      </c>
      <c r="E34" s="10">
        <f t="shared" si="0"/>
        <v>0</v>
      </c>
      <c r="F34" s="10">
        <f t="shared" si="1"/>
        <v>0</v>
      </c>
    </row>
    <row r="35" spans="1:6">
      <c r="A35" s="2" t="s">
        <v>105</v>
      </c>
      <c r="B35" s="35"/>
      <c r="C35" s="11">
        <v>1</v>
      </c>
      <c r="D35" s="11">
        <v>1</v>
      </c>
      <c r="E35" s="10">
        <f t="shared" si="0"/>
        <v>0</v>
      </c>
      <c r="F35" s="10">
        <f t="shared" si="1"/>
        <v>0</v>
      </c>
    </row>
    <row r="36" spans="1:6">
      <c r="A36" s="2" t="s">
        <v>104</v>
      </c>
      <c r="B36" s="35"/>
      <c r="C36" s="11">
        <v>1.5</v>
      </c>
      <c r="D36" s="11">
        <v>2</v>
      </c>
      <c r="E36" s="10">
        <f t="shared" si="0"/>
        <v>0</v>
      </c>
      <c r="F36" s="10">
        <f t="shared" si="1"/>
        <v>0</v>
      </c>
    </row>
    <row r="37" spans="1:6">
      <c r="A37" s="2" t="s">
        <v>106</v>
      </c>
      <c r="B37" s="35"/>
      <c r="C37" s="11">
        <v>1.5</v>
      </c>
      <c r="D37" s="11">
        <v>2</v>
      </c>
      <c r="E37" s="10">
        <f t="shared" si="0"/>
        <v>0</v>
      </c>
      <c r="F37" s="10">
        <f t="shared" si="1"/>
        <v>0</v>
      </c>
    </row>
    <row r="38" spans="1:6">
      <c r="A38" s="2" t="s">
        <v>101</v>
      </c>
      <c r="B38" s="35"/>
      <c r="C38" s="11">
        <v>1</v>
      </c>
      <c r="D38" s="11">
        <v>1</v>
      </c>
      <c r="E38" s="10">
        <f t="shared" si="0"/>
        <v>0</v>
      </c>
      <c r="F38" s="10">
        <f t="shared" si="1"/>
        <v>0</v>
      </c>
    </row>
    <row r="39" spans="1:6" ht="12.75" customHeight="1">
      <c r="A39" s="2" t="s">
        <v>21</v>
      </c>
      <c r="B39" s="35"/>
      <c r="C39" s="11">
        <v>3</v>
      </c>
      <c r="D39" s="11">
        <v>4</v>
      </c>
      <c r="E39" s="10">
        <f t="shared" si="0"/>
        <v>0</v>
      </c>
      <c r="F39" s="10">
        <f t="shared" si="1"/>
        <v>0</v>
      </c>
    </row>
    <row r="40" spans="1:6" ht="12.75" customHeight="1">
      <c r="A40" s="2" t="s">
        <v>16</v>
      </c>
      <c r="B40" s="35"/>
      <c r="C40" s="11">
        <v>2.5</v>
      </c>
      <c r="D40" s="11">
        <v>3</v>
      </c>
      <c r="E40" s="10">
        <f t="shared" si="0"/>
        <v>0</v>
      </c>
      <c r="F40" s="10">
        <f t="shared" si="1"/>
        <v>0</v>
      </c>
    </row>
    <row r="41" spans="1:6">
      <c r="A41" s="2" t="s">
        <v>184</v>
      </c>
      <c r="B41" s="35"/>
      <c r="C41" s="11">
        <v>1.5</v>
      </c>
      <c r="D41" s="11">
        <v>2</v>
      </c>
      <c r="E41" s="10">
        <f t="shared" si="0"/>
        <v>0</v>
      </c>
      <c r="F41" s="10">
        <f t="shared" si="1"/>
        <v>0</v>
      </c>
    </row>
    <row r="42" spans="1:6">
      <c r="A42" s="2" t="s">
        <v>8</v>
      </c>
      <c r="B42" s="35"/>
      <c r="C42" s="37"/>
      <c r="D42" s="37"/>
      <c r="E42" s="10">
        <f t="shared" si="0"/>
        <v>0</v>
      </c>
      <c r="F42" s="10">
        <f t="shared" si="1"/>
        <v>0</v>
      </c>
    </row>
    <row r="43" spans="1:6">
      <c r="A43" s="2" t="s">
        <v>8</v>
      </c>
      <c r="B43" s="35"/>
      <c r="C43" s="37"/>
      <c r="D43" s="37"/>
      <c r="E43" s="10">
        <f t="shared" si="0"/>
        <v>0</v>
      </c>
      <c r="F43" s="10">
        <f t="shared" si="1"/>
        <v>0</v>
      </c>
    </row>
    <row r="44" spans="1:6">
      <c r="A44" s="2" t="s">
        <v>8</v>
      </c>
      <c r="B44" s="44"/>
      <c r="C44" s="38"/>
      <c r="D44" s="38"/>
      <c r="E44" s="10">
        <f t="shared" si="0"/>
        <v>0</v>
      </c>
      <c r="F44" s="10">
        <f t="shared" si="1"/>
        <v>0</v>
      </c>
    </row>
    <row r="45" spans="1:6">
      <c r="A45" s="6" t="s">
        <v>17</v>
      </c>
      <c r="B45" s="3"/>
      <c r="C45" s="12"/>
      <c r="D45" s="3"/>
      <c r="E45" s="10"/>
      <c r="F45" s="10"/>
    </row>
    <row r="46" spans="1:6">
      <c r="A46" s="2" t="s">
        <v>6</v>
      </c>
      <c r="B46" s="35"/>
      <c r="C46" s="10">
        <v>1</v>
      </c>
      <c r="D46" s="3">
        <v>0</v>
      </c>
      <c r="E46" s="10">
        <f t="shared" ref="E46:E51" si="2">B46*C46</f>
        <v>0</v>
      </c>
      <c r="F46" s="10">
        <f t="shared" ref="F46:F51" si="3">B46*D46</f>
        <v>0</v>
      </c>
    </row>
    <row r="47" spans="1:6">
      <c r="A47" s="2" t="s">
        <v>2</v>
      </c>
      <c r="B47" s="35"/>
      <c r="C47" s="10">
        <v>2.5</v>
      </c>
      <c r="D47" s="3">
        <v>0</v>
      </c>
      <c r="E47" s="10">
        <f t="shared" si="2"/>
        <v>0</v>
      </c>
      <c r="F47" s="10">
        <f t="shared" si="3"/>
        <v>0</v>
      </c>
    </row>
    <row r="48" spans="1:6">
      <c r="A48" s="2" t="s">
        <v>3</v>
      </c>
      <c r="B48" s="35"/>
      <c r="C48" s="10">
        <v>1</v>
      </c>
      <c r="D48" s="3">
        <v>0</v>
      </c>
      <c r="E48" s="10">
        <f t="shared" si="2"/>
        <v>0</v>
      </c>
      <c r="F48" s="10">
        <f t="shared" si="3"/>
        <v>0</v>
      </c>
    </row>
    <row r="49" spans="1:6">
      <c r="A49" s="2" t="s">
        <v>4</v>
      </c>
      <c r="B49" s="35"/>
      <c r="C49" s="10">
        <v>1</v>
      </c>
      <c r="D49" s="3">
        <v>0</v>
      </c>
      <c r="E49" s="10">
        <f t="shared" si="2"/>
        <v>0</v>
      </c>
      <c r="F49" s="10">
        <f t="shared" si="3"/>
        <v>0</v>
      </c>
    </row>
    <row r="50" spans="1:6">
      <c r="A50" s="2" t="s">
        <v>5</v>
      </c>
      <c r="B50" s="35"/>
      <c r="C50" s="10">
        <v>2</v>
      </c>
      <c r="D50" s="3">
        <v>0</v>
      </c>
      <c r="E50" s="10">
        <f t="shared" si="2"/>
        <v>0</v>
      </c>
      <c r="F50" s="10">
        <f t="shared" si="3"/>
        <v>0</v>
      </c>
    </row>
    <row r="51" spans="1:6">
      <c r="A51" s="2" t="s">
        <v>7</v>
      </c>
      <c r="B51" s="35"/>
      <c r="C51" s="10">
        <v>1</v>
      </c>
      <c r="D51" s="3">
        <v>0</v>
      </c>
      <c r="E51" s="10">
        <f t="shared" si="2"/>
        <v>0</v>
      </c>
      <c r="F51" s="10">
        <f t="shared" si="3"/>
        <v>0</v>
      </c>
    </row>
    <row r="53" spans="1:6">
      <c r="A53" s="9" t="s">
        <v>19</v>
      </c>
      <c r="E53" s="14">
        <f>SUM(E24:E52)</f>
        <v>0</v>
      </c>
      <c r="F53" s="15"/>
    </row>
    <row r="54" spans="1:6">
      <c r="A54" s="9" t="s">
        <v>20</v>
      </c>
      <c r="E54" s="15"/>
      <c r="F54" s="14">
        <f>SUM(F24:F52)</f>
        <v>0</v>
      </c>
    </row>
    <row r="55" spans="1:6">
      <c r="A55" s="9" t="s">
        <v>126</v>
      </c>
      <c r="B55" s="38">
        <f>E53/37</f>
        <v>0</v>
      </c>
      <c r="E55" s="15"/>
      <c r="F55" s="59"/>
    </row>
    <row r="56" spans="1:6">
      <c r="A56" s="9" t="s">
        <v>127</v>
      </c>
      <c r="B56" s="38">
        <f>F54/20</f>
        <v>0</v>
      </c>
    </row>
    <row r="57" spans="1:6">
      <c r="A57" s="5" t="s">
        <v>23</v>
      </c>
    </row>
    <row r="58" spans="1:6">
      <c r="B58" s="4" t="s">
        <v>14</v>
      </c>
      <c r="C58" s="135" t="s">
        <v>15</v>
      </c>
      <c r="D58" s="135"/>
      <c r="E58" s="135" t="s">
        <v>12</v>
      </c>
      <c r="F58" s="135"/>
    </row>
    <row r="59" spans="1:6">
      <c r="A59" s="5" t="s">
        <v>9</v>
      </c>
      <c r="B59" s="4" t="s">
        <v>13</v>
      </c>
      <c r="C59" s="4" t="s">
        <v>10</v>
      </c>
      <c r="D59" s="4" t="s">
        <v>11</v>
      </c>
      <c r="E59" s="4" t="s">
        <v>10</v>
      </c>
      <c r="F59" s="4" t="s">
        <v>11</v>
      </c>
    </row>
    <row r="60" spans="1:6">
      <c r="A60" s="7" t="s">
        <v>18</v>
      </c>
      <c r="B60" s="8"/>
      <c r="C60" s="8"/>
      <c r="D60" s="8"/>
      <c r="E60" s="8"/>
      <c r="F60" s="8"/>
    </row>
    <row r="61" spans="1:6">
      <c r="A61" s="2" t="s">
        <v>102</v>
      </c>
      <c r="B61" s="35"/>
      <c r="C61" s="10">
        <v>4</v>
      </c>
      <c r="D61" s="11">
        <v>3</v>
      </c>
      <c r="E61" s="10">
        <f t="shared" ref="E61:E80" si="4">B61*C61</f>
        <v>0</v>
      </c>
      <c r="F61" s="10">
        <f t="shared" ref="F61:F80" si="5">B61*D61</f>
        <v>0</v>
      </c>
    </row>
    <row r="62" spans="1:6">
      <c r="A62" s="2" t="s">
        <v>103</v>
      </c>
      <c r="B62" s="35"/>
      <c r="C62" s="10">
        <v>4</v>
      </c>
      <c r="D62" s="10">
        <v>2</v>
      </c>
      <c r="E62" s="10">
        <f t="shared" si="4"/>
        <v>0</v>
      </c>
      <c r="F62" s="10">
        <f t="shared" si="5"/>
        <v>0</v>
      </c>
    </row>
    <row r="63" spans="1:6">
      <c r="A63" s="2" t="s">
        <v>100</v>
      </c>
      <c r="B63" s="35"/>
      <c r="C63" s="11">
        <v>1</v>
      </c>
      <c r="D63" s="10">
        <v>1</v>
      </c>
      <c r="E63" s="10">
        <f t="shared" si="4"/>
        <v>0</v>
      </c>
      <c r="F63" s="10">
        <f t="shared" si="5"/>
        <v>0</v>
      </c>
    </row>
    <row r="64" spans="1:6">
      <c r="A64" s="2" t="s">
        <v>109</v>
      </c>
      <c r="B64" s="35"/>
      <c r="C64" s="10">
        <v>4</v>
      </c>
      <c r="D64" s="10">
        <v>3</v>
      </c>
      <c r="E64" s="10">
        <f t="shared" si="4"/>
        <v>0</v>
      </c>
      <c r="F64" s="10">
        <f t="shared" si="5"/>
        <v>0</v>
      </c>
    </row>
    <row r="65" spans="1:6">
      <c r="A65" s="2" t="s">
        <v>110</v>
      </c>
      <c r="B65" s="35"/>
      <c r="C65" s="11">
        <v>2</v>
      </c>
      <c r="D65" s="11">
        <v>1.5</v>
      </c>
      <c r="E65" s="10">
        <f t="shared" si="4"/>
        <v>0</v>
      </c>
      <c r="F65" s="10">
        <f t="shared" si="5"/>
        <v>0</v>
      </c>
    </row>
    <row r="66" spans="1:6">
      <c r="A66" s="2" t="s">
        <v>111</v>
      </c>
      <c r="B66" s="35"/>
      <c r="C66" s="11">
        <v>3</v>
      </c>
      <c r="D66" s="11">
        <v>2</v>
      </c>
      <c r="E66" s="10">
        <f t="shared" si="4"/>
        <v>0</v>
      </c>
      <c r="F66" s="10">
        <f t="shared" si="5"/>
        <v>0</v>
      </c>
    </row>
    <row r="67" spans="1:6">
      <c r="A67" s="2" t="s">
        <v>107</v>
      </c>
      <c r="B67" s="35"/>
      <c r="C67" s="11">
        <v>1.5</v>
      </c>
      <c r="D67" s="11">
        <v>2</v>
      </c>
      <c r="E67" s="10">
        <f t="shared" si="4"/>
        <v>0</v>
      </c>
      <c r="F67" s="10">
        <f t="shared" si="5"/>
        <v>0</v>
      </c>
    </row>
    <row r="68" spans="1:6">
      <c r="A68" s="2" t="s">
        <v>108</v>
      </c>
      <c r="B68" s="35"/>
      <c r="C68" s="11">
        <v>1</v>
      </c>
      <c r="D68" s="11">
        <v>1.5</v>
      </c>
      <c r="E68" s="10">
        <f t="shared" si="4"/>
        <v>0</v>
      </c>
      <c r="F68" s="10">
        <f t="shared" si="5"/>
        <v>0</v>
      </c>
    </row>
    <row r="69" spans="1:6">
      <c r="A69" s="2" t="s">
        <v>1</v>
      </c>
      <c r="B69" s="35"/>
      <c r="C69" s="11">
        <v>2</v>
      </c>
      <c r="D69" s="11">
        <v>1</v>
      </c>
      <c r="E69" s="10">
        <f t="shared" si="4"/>
        <v>0</v>
      </c>
      <c r="F69" s="10">
        <f t="shared" si="5"/>
        <v>0</v>
      </c>
    </row>
    <row r="70" spans="1:6">
      <c r="A70" s="2" t="s">
        <v>0</v>
      </c>
      <c r="B70" s="35"/>
      <c r="C70" s="11">
        <v>2</v>
      </c>
      <c r="D70" s="11">
        <v>2</v>
      </c>
      <c r="E70" s="10">
        <f t="shared" si="4"/>
        <v>0</v>
      </c>
      <c r="F70" s="10">
        <f t="shared" si="5"/>
        <v>0</v>
      </c>
    </row>
    <row r="71" spans="1:6">
      <c r="A71" s="2" t="s">
        <v>105</v>
      </c>
      <c r="B71" s="35"/>
      <c r="C71" s="11">
        <v>1</v>
      </c>
      <c r="D71" s="11">
        <v>1</v>
      </c>
      <c r="E71" s="10">
        <f t="shared" si="4"/>
        <v>0</v>
      </c>
      <c r="F71" s="10">
        <f t="shared" si="5"/>
        <v>0</v>
      </c>
    </row>
    <row r="72" spans="1:6">
      <c r="A72" s="2" t="s">
        <v>104</v>
      </c>
      <c r="B72" s="35"/>
      <c r="C72" s="11">
        <v>1.5</v>
      </c>
      <c r="D72" s="11">
        <v>2</v>
      </c>
      <c r="E72" s="10">
        <f t="shared" si="4"/>
        <v>0</v>
      </c>
      <c r="F72" s="10">
        <f t="shared" si="5"/>
        <v>0</v>
      </c>
    </row>
    <row r="73" spans="1:6">
      <c r="A73" s="2" t="s">
        <v>106</v>
      </c>
      <c r="B73" s="35"/>
      <c r="C73" s="11">
        <v>1.5</v>
      </c>
      <c r="D73" s="11">
        <v>2</v>
      </c>
      <c r="E73" s="10">
        <f t="shared" si="4"/>
        <v>0</v>
      </c>
      <c r="F73" s="10">
        <f t="shared" si="5"/>
        <v>0</v>
      </c>
    </row>
    <row r="74" spans="1:6">
      <c r="A74" s="2" t="s">
        <v>101</v>
      </c>
      <c r="B74" s="35"/>
      <c r="C74" s="11">
        <v>1</v>
      </c>
      <c r="D74" s="11">
        <v>1</v>
      </c>
      <c r="E74" s="10">
        <f t="shared" si="4"/>
        <v>0</v>
      </c>
      <c r="F74" s="10">
        <f t="shared" si="5"/>
        <v>0</v>
      </c>
    </row>
    <row r="75" spans="1:6" ht="12.75" customHeight="1">
      <c r="A75" s="2" t="s">
        <v>21</v>
      </c>
      <c r="B75" s="35"/>
      <c r="C75" s="11">
        <v>3</v>
      </c>
      <c r="D75" s="11">
        <v>4</v>
      </c>
      <c r="E75" s="10">
        <f t="shared" si="4"/>
        <v>0</v>
      </c>
      <c r="F75" s="10">
        <f t="shared" si="5"/>
        <v>0</v>
      </c>
    </row>
    <row r="76" spans="1:6" ht="12.75" customHeight="1">
      <c r="A76" s="121" t="s">
        <v>16</v>
      </c>
      <c r="B76" s="122"/>
      <c r="C76" s="11">
        <v>2.5</v>
      </c>
      <c r="D76" s="11">
        <v>3</v>
      </c>
      <c r="E76" s="11">
        <f t="shared" si="4"/>
        <v>0</v>
      </c>
      <c r="F76" s="11">
        <f t="shared" si="5"/>
        <v>0</v>
      </c>
    </row>
    <row r="77" spans="1:6" ht="12" customHeight="1">
      <c r="A77" s="2" t="s">
        <v>184</v>
      </c>
      <c r="B77" s="35"/>
      <c r="C77" s="11">
        <v>1.5</v>
      </c>
      <c r="D77" s="11">
        <v>2</v>
      </c>
      <c r="E77" s="10">
        <f t="shared" si="4"/>
        <v>0</v>
      </c>
      <c r="F77" s="10">
        <f t="shared" si="5"/>
        <v>0</v>
      </c>
    </row>
    <row r="78" spans="1:6">
      <c r="A78" s="2" t="s">
        <v>8</v>
      </c>
      <c r="B78" s="35"/>
      <c r="C78" s="37"/>
      <c r="D78" s="37"/>
      <c r="E78" s="10">
        <f t="shared" si="4"/>
        <v>0</v>
      </c>
      <c r="F78" s="10">
        <f t="shared" si="5"/>
        <v>0</v>
      </c>
    </row>
    <row r="79" spans="1:6">
      <c r="A79" s="2" t="s">
        <v>8</v>
      </c>
      <c r="B79" s="35"/>
      <c r="C79" s="37"/>
      <c r="D79" s="37"/>
      <c r="E79" s="10">
        <f t="shared" si="4"/>
        <v>0</v>
      </c>
      <c r="F79" s="10">
        <f t="shared" si="5"/>
        <v>0</v>
      </c>
    </row>
    <row r="80" spans="1:6">
      <c r="A80" s="2" t="s">
        <v>8</v>
      </c>
      <c r="B80" s="44"/>
      <c r="C80" s="38"/>
      <c r="D80" s="38"/>
      <c r="E80" s="10">
        <f t="shared" si="4"/>
        <v>0</v>
      </c>
      <c r="F80" s="10">
        <f t="shared" si="5"/>
        <v>0</v>
      </c>
    </row>
    <row r="81" spans="1:8">
      <c r="A81" s="6" t="s">
        <v>17</v>
      </c>
      <c r="B81" s="3"/>
      <c r="C81" s="12"/>
      <c r="D81" s="3"/>
      <c r="E81" s="10"/>
      <c r="F81" s="10"/>
    </row>
    <row r="82" spans="1:8">
      <c r="A82" s="2" t="s">
        <v>6</v>
      </c>
      <c r="B82" s="35"/>
      <c r="C82" s="10">
        <v>1</v>
      </c>
      <c r="D82" s="3">
        <v>0</v>
      </c>
      <c r="E82" s="10">
        <f t="shared" ref="E82:E87" si="6">B82*C82</f>
        <v>0</v>
      </c>
      <c r="F82" s="10">
        <f t="shared" ref="F82:F87" si="7">B82*D82</f>
        <v>0</v>
      </c>
    </row>
    <row r="83" spans="1:8">
      <c r="A83" s="2" t="s">
        <v>2</v>
      </c>
      <c r="B83" s="35"/>
      <c r="C83" s="10">
        <v>2.5</v>
      </c>
      <c r="D83" s="3">
        <v>0</v>
      </c>
      <c r="E83" s="10">
        <f t="shared" si="6"/>
        <v>0</v>
      </c>
      <c r="F83" s="10">
        <f t="shared" si="7"/>
        <v>0</v>
      </c>
    </row>
    <row r="84" spans="1:8">
      <c r="A84" s="2" t="s">
        <v>3</v>
      </c>
      <c r="B84" s="35"/>
      <c r="C84" s="10">
        <v>1</v>
      </c>
      <c r="D84" s="3">
        <v>0</v>
      </c>
      <c r="E84" s="10">
        <f t="shared" si="6"/>
        <v>0</v>
      </c>
      <c r="F84" s="10">
        <f t="shared" si="7"/>
        <v>0</v>
      </c>
    </row>
    <row r="85" spans="1:8">
      <c r="A85" s="2" t="s">
        <v>4</v>
      </c>
      <c r="B85" s="35"/>
      <c r="C85" s="10">
        <v>1</v>
      </c>
      <c r="D85" s="3">
        <v>0</v>
      </c>
      <c r="E85" s="10">
        <f t="shared" si="6"/>
        <v>0</v>
      </c>
      <c r="F85" s="10">
        <f t="shared" si="7"/>
        <v>0</v>
      </c>
    </row>
    <row r="86" spans="1:8">
      <c r="A86" s="2" t="s">
        <v>5</v>
      </c>
      <c r="B86" s="35"/>
      <c r="C86" s="10">
        <v>2</v>
      </c>
      <c r="D86" s="3">
        <v>0</v>
      </c>
      <c r="E86" s="10">
        <f t="shared" si="6"/>
        <v>0</v>
      </c>
      <c r="F86" s="10">
        <f t="shared" si="7"/>
        <v>0</v>
      </c>
    </row>
    <row r="87" spans="1:8">
      <c r="A87" s="2" t="s">
        <v>7</v>
      </c>
      <c r="B87" s="35"/>
      <c r="C87" s="10">
        <v>1</v>
      </c>
      <c r="D87" s="3">
        <v>0</v>
      </c>
      <c r="E87" s="10">
        <f t="shared" si="6"/>
        <v>0</v>
      </c>
      <c r="F87" s="10">
        <f t="shared" si="7"/>
        <v>0</v>
      </c>
    </row>
    <row r="89" spans="1:8">
      <c r="A89" s="9" t="s">
        <v>25</v>
      </c>
      <c r="E89" s="14">
        <f>SUM(E60:E88)</f>
        <v>0</v>
      </c>
      <c r="F89" s="15"/>
    </row>
    <row r="90" spans="1:8">
      <c r="A90" s="9" t="s">
        <v>26</v>
      </c>
      <c r="E90" s="15"/>
      <c r="F90" s="14">
        <f>SUM(F60:F88)</f>
        <v>0</v>
      </c>
    </row>
    <row r="91" spans="1:8">
      <c r="A91" s="9" t="s">
        <v>125</v>
      </c>
      <c r="B91" s="38">
        <f>E89/37</f>
        <v>0</v>
      </c>
      <c r="E91" s="15"/>
      <c r="F91" s="59"/>
    </row>
    <row r="92" spans="1:8" ht="12" customHeight="1">
      <c r="A92" s="9" t="s">
        <v>124</v>
      </c>
      <c r="B92" s="119">
        <f>F90/20</f>
        <v>0</v>
      </c>
    </row>
    <row r="93" spans="1:8" ht="12" customHeight="1">
      <c r="A93" s="9"/>
      <c r="B93" s="126"/>
    </row>
    <row r="94" spans="1:8" ht="12" customHeight="1">
      <c r="A94" s="128" t="s">
        <v>197</v>
      </c>
      <c r="B94" s="127"/>
      <c r="C94" s="129" t="s">
        <v>196</v>
      </c>
      <c r="D94" s="129"/>
      <c r="E94" s="129"/>
      <c r="F94" s="155"/>
      <c r="G94" s="51"/>
      <c r="H94" s="51"/>
    </row>
    <row r="95" spans="1:8" ht="12" customHeight="1">
      <c r="A95" s="130" t="s">
        <v>202</v>
      </c>
      <c r="B95" s="127"/>
      <c r="C95" s="27" t="s">
        <v>196</v>
      </c>
      <c r="D95" s="27"/>
      <c r="E95" s="27"/>
      <c r="F95" s="156"/>
      <c r="G95" s="51"/>
      <c r="H95" s="51"/>
    </row>
    <row r="96" spans="1:8" ht="12" customHeight="1">
      <c r="A96" s="130" t="s">
        <v>200</v>
      </c>
      <c r="B96" s="127"/>
      <c r="C96" s="27" t="s">
        <v>196</v>
      </c>
      <c r="D96" s="27"/>
      <c r="E96" s="27"/>
      <c r="F96" s="156"/>
      <c r="G96" s="51"/>
      <c r="H96" s="51"/>
    </row>
    <row r="97" spans="1:8" ht="12" customHeight="1">
      <c r="A97" s="130"/>
      <c r="B97" s="51"/>
      <c r="C97" s="27"/>
      <c r="D97" s="27"/>
      <c r="E97" s="27"/>
      <c r="F97" s="156"/>
      <c r="G97" s="51"/>
      <c r="H97" s="51"/>
    </row>
    <row r="98" spans="1:8" ht="12" customHeight="1">
      <c r="A98" s="158" t="s">
        <v>198</v>
      </c>
      <c r="B98" s="126"/>
      <c r="C98" s="27"/>
      <c r="D98" s="27"/>
      <c r="E98" s="27"/>
      <c r="F98" s="156"/>
      <c r="G98" s="51"/>
      <c r="H98" s="51"/>
    </row>
    <row r="99" spans="1:8" ht="12" customHeight="1">
      <c r="A99" s="159" t="s">
        <v>201</v>
      </c>
      <c r="B99" s="51"/>
      <c r="C99" s="27"/>
      <c r="D99" s="27"/>
      <c r="E99" s="27"/>
      <c r="F99" s="156"/>
      <c r="G99" s="51"/>
      <c r="H99" s="51"/>
    </row>
    <row r="100" spans="1:8" ht="12" customHeight="1">
      <c r="A100" s="160" t="s">
        <v>199</v>
      </c>
      <c r="B100" s="19"/>
      <c r="C100" s="131"/>
      <c r="D100" s="131"/>
      <c r="E100" s="131"/>
      <c r="F100" s="157"/>
      <c r="G100" s="51"/>
      <c r="H100" s="51"/>
    </row>
    <row r="101" spans="1:8">
      <c r="A101" s="9"/>
      <c r="B101" s="60"/>
    </row>
    <row r="102" spans="1:8" ht="70.5" customHeight="1">
      <c r="A102" s="143" t="s">
        <v>185</v>
      </c>
      <c r="B102" s="143"/>
      <c r="C102" s="143"/>
      <c r="D102" s="143"/>
      <c r="E102" s="143"/>
      <c r="F102" s="143"/>
    </row>
    <row r="103" spans="1:8" ht="67.5" customHeight="1">
      <c r="A103" s="147" t="s">
        <v>188</v>
      </c>
      <c r="B103" s="147"/>
      <c r="C103" s="147"/>
      <c r="D103" s="147"/>
      <c r="E103" s="147"/>
      <c r="F103" s="147"/>
    </row>
    <row r="104" spans="1:8" ht="51" customHeight="1">
      <c r="A104" s="147" t="s">
        <v>189</v>
      </c>
      <c r="B104" s="147"/>
      <c r="C104" s="147"/>
      <c r="D104" s="147"/>
      <c r="E104" s="147"/>
      <c r="F104" s="147"/>
    </row>
    <row r="105" spans="1:8">
      <c r="A105" s="20"/>
      <c r="B105" s="20"/>
      <c r="C105" s="20"/>
      <c r="D105" s="20"/>
      <c r="E105" s="20"/>
      <c r="F105" s="20"/>
    </row>
    <row r="106" spans="1:8" ht="24.75" customHeight="1">
      <c r="A106" s="143" t="s">
        <v>45</v>
      </c>
      <c r="B106" s="143"/>
      <c r="C106" s="143"/>
      <c r="D106" s="143"/>
      <c r="E106" s="143"/>
      <c r="F106" s="143"/>
    </row>
    <row r="107" spans="1:8">
      <c r="A107" s="20"/>
      <c r="B107" s="20"/>
      <c r="C107" s="20"/>
      <c r="D107" s="20"/>
      <c r="E107" s="20"/>
      <c r="F107" s="20"/>
    </row>
    <row r="108" spans="1:8">
      <c r="A108" s="39"/>
      <c r="B108" s="20"/>
      <c r="C108" s="40"/>
      <c r="D108" s="20"/>
      <c r="E108" s="20"/>
      <c r="F108" s="20"/>
    </row>
    <row r="109" spans="1:8">
      <c r="A109" s="16" t="s">
        <v>46</v>
      </c>
      <c r="C109" s="16" t="s">
        <v>47</v>
      </c>
      <c r="D109" s="20"/>
      <c r="E109" s="20"/>
      <c r="F109" s="20"/>
    </row>
    <row r="110" spans="1:8">
      <c r="A110" s="20"/>
      <c r="B110" s="20"/>
      <c r="C110" s="20"/>
      <c r="D110" s="20"/>
      <c r="E110" s="20"/>
      <c r="F110" s="20"/>
    </row>
    <row r="111" spans="1:8">
      <c r="A111" s="20" t="s">
        <v>48</v>
      </c>
      <c r="B111" s="20"/>
      <c r="C111" s="20"/>
      <c r="D111" s="20"/>
      <c r="E111" s="20"/>
      <c r="F111" s="20"/>
    </row>
    <row r="120" spans="1:8" ht="16.5" thickBot="1">
      <c r="A120" s="76" t="s">
        <v>49</v>
      </c>
      <c r="B120" s="77"/>
      <c r="C120" s="77"/>
      <c r="D120" s="77"/>
      <c r="E120" s="77"/>
      <c r="F120" s="77"/>
      <c r="G120" s="77"/>
      <c r="H120" s="77"/>
    </row>
    <row r="121" spans="1:8" ht="13.5" thickTop="1"/>
    <row r="122" spans="1:8">
      <c r="A122" s="19" t="s">
        <v>50</v>
      </c>
      <c r="B122" s="19"/>
      <c r="C122" s="21" t="s">
        <v>51</v>
      </c>
      <c r="D122" s="19"/>
      <c r="E122" s="19"/>
      <c r="F122" s="19"/>
      <c r="G122" s="19"/>
    </row>
    <row r="123" spans="1:8">
      <c r="A123" s="51"/>
      <c r="C123" s="21"/>
      <c r="D123" s="51"/>
      <c r="E123" s="51"/>
      <c r="F123" s="51"/>
      <c r="G123" s="51"/>
    </row>
    <row r="124" spans="1:8">
      <c r="A124" s="19" t="s">
        <v>139</v>
      </c>
      <c r="B124" s="19"/>
      <c r="C124" s="21" t="s">
        <v>51</v>
      </c>
      <c r="D124" s="19"/>
      <c r="E124" s="19"/>
      <c r="F124" s="19"/>
      <c r="G124" s="19"/>
    </row>
    <row r="125" spans="1:8">
      <c r="E125" s="1" t="s">
        <v>80</v>
      </c>
    </row>
    <row r="135" spans="1:7">
      <c r="A135" s="30" t="s">
        <v>73</v>
      </c>
      <c r="B135" s="144" t="s">
        <v>121</v>
      </c>
      <c r="C135" s="145"/>
      <c r="D135" s="145"/>
      <c r="E135" s="72" t="s">
        <v>144</v>
      </c>
      <c r="F135" s="73"/>
      <c r="G135" s="73"/>
    </row>
    <row r="136" spans="1:7">
      <c r="A136" s="21" t="s">
        <v>118</v>
      </c>
      <c r="B136" s="74">
        <f>B91</f>
        <v>0</v>
      </c>
      <c r="D136" s="74">
        <f>B92</f>
        <v>0</v>
      </c>
      <c r="E136" s="146" t="s">
        <v>141</v>
      </c>
      <c r="F136" s="145"/>
      <c r="G136" s="145"/>
    </row>
    <row r="137" spans="1:7">
      <c r="A137" s="21" t="s">
        <v>119</v>
      </c>
      <c r="B137" s="29">
        <f>B55</f>
        <v>0</v>
      </c>
      <c r="D137" s="29">
        <f>B56</f>
        <v>0</v>
      </c>
      <c r="E137" s="146" t="s">
        <v>142</v>
      </c>
      <c r="F137" s="145"/>
      <c r="G137" s="145"/>
    </row>
    <row r="138" spans="1:7">
      <c r="A138" s="21" t="s">
        <v>120</v>
      </c>
      <c r="B138" s="57">
        <f>B136-B137</f>
        <v>0</v>
      </c>
      <c r="D138" s="1">
        <f>D136-D137</f>
        <v>0</v>
      </c>
      <c r="E138" s="146" t="s">
        <v>143</v>
      </c>
      <c r="F138" s="145"/>
      <c r="G138" s="145"/>
    </row>
    <row r="139" spans="1:7">
      <c r="A139" s="75" t="s">
        <v>146</v>
      </c>
      <c r="B139" s="57">
        <f>IF(B138&lt;0,0,B138)</f>
        <v>0</v>
      </c>
      <c r="C139" s="57"/>
      <c r="D139" s="1">
        <f>IF(D138&lt;0,0,D138)</f>
        <v>0</v>
      </c>
      <c r="E139" s="141" t="s">
        <v>145</v>
      </c>
      <c r="F139" s="142"/>
      <c r="G139" s="142"/>
    </row>
    <row r="141" spans="1:7">
      <c r="A141" s="30" t="s">
        <v>72</v>
      </c>
      <c r="C141" s="36">
        <v>0.75</v>
      </c>
    </row>
    <row r="142" spans="1:7">
      <c r="A142" s="30"/>
      <c r="C142" s="54"/>
    </row>
    <row r="143" spans="1:7">
      <c r="A143" s="30" t="s">
        <v>140</v>
      </c>
      <c r="B143" s="5" t="s">
        <v>99</v>
      </c>
      <c r="C143" s="36" t="s">
        <v>97</v>
      </c>
    </row>
    <row r="145" spans="1:10">
      <c r="A145" s="5" t="s">
        <v>55</v>
      </c>
      <c r="B145" s="31" t="s">
        <v>56</v>
      </c>
      <c r="C145" s="5" t="s">
        <v>57</v>
      </c>
      <c r="D145" s="5" t="s">
        <v>58</v>
      </c>
      <c r="I145" s="1" t="s">
        <v>69</v>
      </c>
    </row>
    <row r="146" spans="1:10">
      <c r="A146" s="1" t="s">
        <v>62</v>
      </c>
      <c r="B146" s="22">
        <v>500</v>
      </c>
      <c r="C146" s="41"/>
      <c r="D146" s="23">
        <f t="shared" ref="D146:D151" si="8">B146*C146</f>
        <v>0</v>
      </c>
      <c r="I146" s="1" t="s">
        <v>70</v>
      </c>
      <c r="J146" s="1" t="s">
        <v>71</v>
      </c>
    </row>
    <row r="147" spans="1:10">
      <c r="A147" s="1" t="s">
        <v>63</v>
      </c>
      <c r="B147" s="22">
        <v>200</v>
      </c>
      <c r="C147" s="41"/>
      <c r="D147" s="23">
        <f t="shared" si="8"/>
        <v>0</v>
      </c>
      <c r="I147" s="1">
        <v>0.75</v>
      </c>
      <c r="J147" s="22">
        <v>350</v>
      </c>
    </row>
    <row r="148" spans="1:10">
      <c r="A148" s="1" t="s">
        <v>64</v>
      </c>
      <c r="B148" s="22">
        <f>D168</f>
        <v>0</v>
      </c>
      <c r="C148" s="58"/>
      <c r="D148" s="23">
        <f t="shared" si="8"/>
        <v>0</v>
      </c>
      <c r="I148" s="1">
        <v>1</v>
      </c>
      <c r="J148" s="22">
        <v>400</v>
      </c>
    </row>
    <row r="149" spans="1:10">
      <c r="A149" s="1" t="s">
        <v>59</v>
      </c>
      <c r="B149" s="22">
        <v>30</v>
      </c>
      <c r="C149" s="41"/>
      <c r="D149" s="23">
        <f t="shared" si="8"/>
        <v>0</v>
      </c>
      <c r="I149" s="1">
        <v>1.5</v>
      </c>
      <c r="J149" s="22">
        <v>450</v>
      </c>
    </row>
    <row r="150" spans="1:10">
      <c r="A150" s="1" t="s">
        <v>60</v>
      </c>
      <c r="B150" s="22">
        <v>30</v>
      </c>
      <c r="C150" s="41"/>
      <c r="D150" s="23">
        <f t="shared" si="8"/>
        <v>0</v>
      </c>
      <c r="I150" s="1">
        <v>2</v>
      </c>
      <c r="J150" s="22">
        <v>700</v>
      </c>
    </row>
    <row r="151" spans="1:10">
      <c r="A151" s="1" t="s">
        <v>65</v>
      </c>
      <c r="B151" s="22">
        <f>VLOOKUP(C141,I147:J150,2)</f>
        <v>350</v>
      </c>
      <c r="C151" s="41"/>
      <c r="D151" s="23">
        <f t="shared" si="8"/>
        <v>0</v>
      </c>
      <c r="I151" s="1" t="s">
        <v>97</v>
      </c>
      <c r="J151" s="1" t="s">
        <v>98</v>
      </c>
    </row>
    <row r="152" spans="1:10">
      <c r="A152" s="1" t="s">
        <v>67</v>
      </c>
      <c r="B152" s="53">
        <f>IF($C$143=$I$151,I152,IF($C$143=$J$151,J152,"Area?"))</f>
        <v>4526</v>
      </c>
      <c r="C152" s="24">
        <f>IF(B139&lt;1,1,B139)</f>
        <v>1</v>
      </c>
      <c r="D152" s="23">
        <f>ROUND(B152*C152,0)</f>
        <v>4526</v>
      </c>
      <c r="I152" s="53">
        <v>4526</v>
      </c>
      <c r="J152" s="22">
        <v>8010</v>
      </c>
    </row>
    <row r="153" spans="1:10">
      <c r="A153" s="1" t="s">
        <v>68</v>
      </c>
      <c r="B153" s="53">
        <f>IF($C$143=$I$151,I153,IF($C$143=$J$151,J153,"Area?"))</f>
        <v>2333</v>
      </c>
      <c r="C153" s="24">
        <f>IF(D139&lt;1,1,D139)</f>
        <v>1</v>
      </c>
      <c r="D153" s="23">
        <f>ROUND(B153*C153,0)</f>
        <v>2333</v>
      </c>
      <c r="I153" s="53">
        <v>2333</v>
      </c>
      <c r="J153" s="22">
        <v>3322</v>
      </c>
    </row>
    <row r="154" spans="1:10">
      <c r="A154" s="1" t="s">
        <v>89</v>
      </c>
      <c r="B154" s="22">
        <v>400</v>
      </c>
      <c r="C154" s="41"/>
      <c r="D154" s="23">
        <f>B154*C154</f>
        <v>0</v>
      </c>
    </row>
    <row r="155" spans="1:10">
      <c r="A155" s="19" t="s">
        <v>66</v>
      </c>
      <c r="B155" s="25">
        <v>500</v>
      </c>
      <c r="C155" s="42"/>
      <c r="D155" s="26">
        <f>B155*C155</f>
        <v>0</v>
      </c>
    </row>
    <row r="156" spans="1:10">
      <c r="A156" s="27" t="s">
        <v>61</v>
      </c>
      <c r="D156" s="23">
        <f>SUM(D146:D155)</f>
        <v>6859</v>
      </c>
      <c r="E156" s="1" t="s">
        <v>53</v>
      </c>
    </row>
    <row r="158" spans="1:10">
      <c r="A158" s="30"/>
      <c r="C158" s="54"/>
    </row>
    <row r="160" spans="1:10">
      <c r="A160" s="5" t="s">
        <v>75</v>
      </c>
    </row>
    <row r="161" spans="1:4">
      <c r="A161" s="21" t="s">
        <v>76</v>
      </c>
      <c r="B161" s="1" t="s">
        <v>78</v>
      </c>
      <c r="C161" s="1" t="s">
        <v>77</v>
      </c>
      <c r="D161" s="1" t="s">
        <v>79</v>
      </c>
    </row>
    <row r="162" spans="1:4">
      <c r="A162" s="21" t="s">
        <v>195</v>
      </c>
      <c r="C162" s="125">
        <v>143</v>
      </c>
    </row>
    <row r="163" spans="1:4">
      <c r="A163" s="21" t="s">
        <v>80</v>
      </c>
      <c r="B163" s="41"/>
      <c r="C163" s="22">
        <v>128</v>
      </c>
      <c r="D163" s="23">
        <f>C163*B163</f>
        <v>0</v>
      </c>
    </row>
    <row r="164" spans="1:4">
      <c r="A164" s="21" t="s">
        <v>81</v>
      </c>
      <c r="B164" s="41"/>
      <c r="C164" s="22">
        <v>89</v>
      </c>
      <c r="D164" s="23">
        <f>C164*B164</f>
        <v>0</v>
      </c>
    </row>
    <row r="165" spans="1:4">
      <c r="A165" s="21" t="s">
        <v>82</v>
      </c>
      <c r="B165" s="41"/>
      <c r="C165" s="22">
        <v>82</v>
      </c>
      <c r="D165" s="23">
        <f>C165*B165</f>
        <v>0</v>
      </c>
    </row>
    <row r="166" spans="1:4">
      <c r="A166" s="21" t="s">
        <v>83</v>
      </c>
      <c r="B166" s="41"/>
      <c r="C166" s="22">
        <v>79</v>
      </c>
      <c r="D166" s="23">
        <f>C166*B166</f>
        <v>0</v>
      </c>
    </row>
    <row r="167" spans="1:4">
      <c r="A167" s="21" t="s">
        <v>147</v>
      </c>
      <c r="B167" s="41"/>
      <c r="C167" s="43"/>
      <c r="D167" s="26">
        <f>C167*B167</f>
        <v>0</v>
      </c>
    </row>
    <row r="168" spans="1:4">
      <c r="A168" s="21" t="s">
        <v>61</v>
      </c>
      <c r="D168" s="23">
        <f>SUM(D163:D167)</f>
        <v>0</v>
      </c>
    </row>
    <row r="171" spans="1:4">
      <c r="A171" s="1" t="s">
        <v>122</v>
      </c>
    </row>
  </sheetData>
  <mergeCells count="28">
    <mergeCell ref="E139:G139"/>
    <mergeCell ref="A106:F106"/>
    <mergeCell ref="B135:D135"/>
    <mergeCell ref="E136:G136"/>
    <mergeCell ref="B7:F7"/>
    <mergeCell ref="B8:F8"/>
    <mergeCell ref="C14:F14"/>
    <mergeCell ref="C15:F15"/>
    <mergeCell ref="E137:G137"/>
    <mergeCell ref="E138:G138"/>
    <mergeCell ref="B10:F10"/>
    <mergeCell ref="A103:F103"/>
    <mergeCell ref="A104:F104"/>
    <mergeCell ref="A102:F102"/>
    <mergeCell ref="C58:D58"/>
    <mergeCell ref="E58:F58"/>
    <mergeCell ref="A1:F1"/>
    <mergeCell ref="A2:F2"/>
    <mergeCell ref="A3:F3"/>
    <mergeCell ref="A4:F4"/>
    <mergeCell ref="B9:F9"/>
    <mergeCell ref="B5:F5"/>
    <mergeCell ref="B6:F6"/>
    <mergeCell ref="B11:F11"/>
    <mergeCell ref="C12:F12"/>
    <mergeCell ref="C13:F13"/>
    <mergeCell ref="C22:D22"/>
    <mergeCell ref="E22:F22"/>
  </mergeCells>
  <phoneticPr fontId="5" type="noConversion"/>
  <printOptions horizontalCentered="1"/>
  <pageMargins left="0.75" right="0.75" top="0.75" bottom="0.75" header="0.5" footer="0.5"/>
  <pageSetup scale="82" fitToHeight="3" orientation="portrait" horizontalDpi="1200" verticalDpi="1200" r:id="rId1"/>
  <headerFooter alignWithMargins="0">
    <oddFooter>&amp;L&amp;8July 2015&amp;R&amp;P of &amp;N</oddFooter>
  </headerFooter>
  <rowBreaks count="1" manualBreakCount="1">
    <brk id="56" max="7"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127"/>
  <sheetViews>
    <sheetView topLeftCell="A64" zoomScaleNormal="100" workbookViewId="0">
      <selection activeCell="K98" sqref="K98"/>
    </sheetView>
  </sheetViews>
  <sheetFormatPr defaultRowHeight="12.75"/>
  <cols>
    <col min="1" max="1" width="40.7109375" customWidth="1"/>
    <col min="2" max="2" width="10" customWidth="1"/>
    <col min="3" max="3" width="8" customWidth="1"/>
    <col min="4" max="4" width="10" customWidth="1"/>
    <col min="5" max="5" width="8" customWidth="1"/>
    <col min="6" max="6" width="11.42578125" customWidth="1"/>
    <col min="7" max="7" width="8" customWidth="1"/>
    <col min="14" max="14" width="10.140625" customWidth="1"/>
  </cols>
  <sheetData>
    <row r="1" spans="1:8" ht="57.75" customHeight="1">
      <c r="A1" s="136" t="s">
        <v>128</v>
      </c>
      <c r="B1" s="136"/>
      <c r="C1" s="136"/>
      <c r="D1" s="136"/>
      <c r="E1" s="136"/>
      <c r="F1" s="136"/>
      <c r="G1" s="1"/>
      <c r="H1" s="1"/>
    </row>
    <row r="2" spans="1:8" ht="20.25" customHeight="1">
      <c r="A2" s="136" t="s">
        <v>129</v>
      </c>
      <c r="B2" s="136"/>
      <c r="C2" s="136"/>
      <c r="D2" s="136"/>
      <c r="E2" s="136"/>
      <c r="F2" s="136"/>
      <c r="G2" s="1"/>
      <c r="H2" s="1"/>
    </row>
    <row r="3" spans="1:8" ht="32.25" customHeight="1">
      <c r="A3" s="137" t="s">
        <v>27</v>
      </c>
      <c r="B3" s="137"/>
      <c r="C3" s="137"/>
      <c r="D3" s="137"/>
      <c r="E3" s="137"/>
      <c r="F3" s="137"/>
      <c r="G3" s="1"/>
      <c r="H3" s="1"/>
    </row>
    <row r="4" spans="1:8" ht="25.5" customHeight="1">
      <c r="A4" s="138" t="s">
        <v>136</v>
      </c>
      <c r="B4" s="138"/>
      <c r="C4" s="138"/>
      <c r="D4" s="138"/>
      <c r="E4" s="138"/>
      <c r="F4" s="138"/>
      <c r="G4" s="1"/>
      <c r="H4" s="1"/>
    </row>
    <row r="5" spans="1:8" ht="13.5" customHeight="1">
      <c r="A5" s="154" t="s">
        <v>137</v>
      </c>
      <c r="B5" s="144"/>
      <c r="C5" s="144"/>
      <c r="D5" s="144"/>
      <c r="E5" s="144"/>
      <c r="F5" s="144"/>
      <c r="G5" s="1"/>
      <c r="H5" s="1"/>
    </row>
    <row r="6" spans="1:8" ht="39" customHeight="1">
      <c r="A6" s="137" t="s">
        <v>29</v>
      </c>
      <c r="B6" s="137"/>
      <c r="C6" s="137"/>
      <c r="D6" s="137"/>
      <c r="E6" s="137"/>
      <c r="F6" s="137"/>
      <c r="G6" s="1"/>
      <c r="H6" s="1"/>
    </row>
    <row r="7" spans="1:8" ht="14.1" customHeight="1">
      <c r="A7" s="45" t="s">
        <v>133</v>
      </c>
      <c r="B7" s="45"/>
      <c r="C7" s="45"/>
      <c r="D7" s="45"/>
      <c r="E7" s="45"/>
      <c r="F7" s="45"/>
      <c r="G7" s="1"/>
      <c r="H7" s="1"/>
    </row>
    <row r="8" spans="1:8" ht="14.1" customHeight="1">
      <c r="A8" s="18" t="s">
        <v>30</v>
      </c>
      <c r="B8" s="140"/>
      <c r="C8" s="140"/>
      <c r="D8" s="140"/>
      <c r="E8" s="140"/>
      <c r="F8" s="140"/>
      <c r="G8" s="1"/>
      <c r="H8" s="1"/>
    </row>
    <row r="9" spans="1:8" ht="14.1" customHeight="1">
      <c r="A9" s="18" t="s">
        <v>36</v>
      </c>
      <c r="B9" s="139"/>
      <c r="C9" s="139"/>
      <c r="D9" s="139"/>
      <c r="E9" s="139"/>
      <c r="F9" s="139"/>
      <c r="G9" s="1"/>
      <c r="H9" s="1"/>
    </row>
    <row r="10" spans="1:8" ht="14.1" customHeight="1">
      <c r="A10" s="18" t="s">
        <v>31</v>
      </c>
      <c r="B10" s="139"/>
      <c r="C10" s="139"/>
      <c r="D10" s="139"/>
      <c r="E10" s="139"/>
      <c r="F10" s="139"/>
      <c r="G10" s="1"/>
      <c r="H10" s="1"/>
    </row>
    <row r="11" spans="1:8" ht="14.1" customHeight="1">
      <c r="A11" s="18" t="s">
        <v>32</v>
      </c>
      <c r="B11" s="139"/>
      <c r="C11" s="139"/>
      <c r="D11" s="139"/>
      <c r="E11" s="139"/>
      <c r="F11" s="139"/>
      <c r="G11" s="1"/>
      <c r="H11" s="1"/>
    </row>
    <row r="12" spans="1:8" ht="14.1" customHeight="1">
      <c r="A12" s="18" t="s">
        <v>33</v>
      </c>
      <c r="B12" s="139"/>
      <c r="C12" s="139"/>
      <c r="D12" s="139"/>
      <c r="E12" s="139"/>
      <c r="F12" s="139"/>
      <c r="G12" s="1"/>
      <c r="H12" s="1"/>
    </row>
    <row r="13" spans="1:8" ht="14.1" customHeight="1">
      <c r="A13" s="18" t="s">
        <v>34</v>
      </c>
      <c r="B13" s="139"/>
      <c r="C13" s="139"/>
      <c r="D13" s="139"/>
      <c r="E13" s="139"/>
      <c r="F13" s="139"/>
      <c r="G13" s="1"/>
      <c r="H13" s="1"/>
    </row>
    <row r="14" spans="1:8" ht="14.1" customHeight="1">
      <c r="A14" s="18" t="s">
        <v>131</v>
      </c>
      <c r="B14" s="139"/>
      <c r="C14" s="139"/>
      <c r="D14" s="139"/>
      <c r="E14" s="139"/>
      <c r="F14" s="139"/>
      <c r="G14" s="1"/>
      <c r="H14" s="1"/>
    </row>
    <row r="15" spans="1:8" ht="14.1" customHeight="1">
      <c r="A15" s="18" t="s">
        <v>183</v>
      </c>
      <c r="B15" s="78"/>
      <c r="C15" s="67"/>
      <c r="D15" s="67"/>
      <c r="E15" s="67"/>
      <c r="F15" s="67"/>
      <c r="G15" s="1"/>
      <c r="H15" s="1"/>
    </row>
    <row r="16" spans="1:8" ht="14.1" customHeight="1">
      <c r="A16" s="18"/>
      <c r="B16" s="51"/>
      <c r="C16" s="67"/>
      <c r="D16" s="67"/>
      <c r="E16" s="67"/>
      <c r="F16" s="67"/>
      <c r="G16" s="1"/>
      <c r="H16" s="1"/>
    </row>
    <row r="17" spans="1:8">
      <c r="A17" s="45" t="s">
        <v>135</v>
      </c>
    </row>
    <row r="18" spans="1:8" ht="14.1" customHeight="1">
      <c r="A18" s="69" t="s">
        <v>134</v>
      </c>
      <c r="B18" s="132"/>
      <c r="C18" s="151"/>
      <c r="D18" s="151"/>
      <c r="E18" s="152"/>
      <c r="F18" s="152"/>
      <c r="G18" s="1"/>
      <c r="H18" s="1"/>
    </row>
    <row r="19" spans="1:8" ht="14.1" customHeight="1">
      <c r="A19" s="18" t="s">
        <v>132</v>
      </c>
      <c r="B19" s="71"/>
      <c r="C19" s="68"/>
      <c r="D19" s="68"/>
      <c r="G19" s="1"/>
      <c r="H19" s="1"/>
    </row>
    <row r="20" spans="1:8" ht="14.1" customHeight="1">
      <c r="A20" s="70" t="s">
        <v>138</v>
      </c>
      <c r="B20" s="153"/>
      <c r="C20" s="151"/>
      <c r="D20" s="151"/>
      <c r="E20" s="152"/>
      <c r="F20" s="152"/>
      <c r="G20" s="1"/>
      <c r="H20" s="1"/>
    </row>
    <row r="21" spans="1:8" ht="14.1" customHeight="1">
      <c r="A21" s="17"/>
      <c r="B21" s="139"/>
      <c r="C21" s="148"/>
      <c r="D21" s="148"/>
      <c r="E21" s="148"/>
      <c r="F21" s="148"/>
      <c r="G21" s="1"/>
      <c r="H21" s="1"/>
    </row>
    <row r="22" spans="1:8" ht="14.1" customHeight="1">
      <c r="B22" s="139"/>
      <c r="C22" s="148"/>
      <c r="D22" s="148"/>
      <c r="E22" s="148"/>
      <c r="F22" s="148"/>
      <c r="G22" s="1"/>
      <c r="H22" s="1"/>
    </row>
    <row r="23" spans="1:8">
      <c r="B23" s="139"/>
      <c r="C23" s="148"/>
      <c r="D23" s="148"/>
      <c r="E23" s="148"/>
      <c r="F23" s="148"/>
    </row>
    <row r="24" spans="1:8">
      <c r="A24" s="21" t="s">
        <v>149</v>
      </c>
      <c r="B24" s="78"/>
      <c r="D24" s="20" t="s">
        <v>173</v>
      </c>
    </row>
    <row r="25" spans="1:8">
      <c r="A25" s="1"/>
      <c r="B25" s="1"/>
    </row>
    <row r="26" spans="1:8">
      <c r="A26" s="45" t="s">
        <v>150</v>
      </c>
      <c r="B26" s="79" t="s">
        <v>151</v>
      </c>
    </row>
    <row r="27" spans="1:8">
      <c r="B27" s="17"/>
      <c r="C27" s="1" t="s">
        <v>85</v>
      </c>
      <c r="D27" s="1"/>
      <c r="E27" s="1"/>
      <c r="F27" s="17"/>
      <c r="G27" s="1" t="s">
        <v>154</v>
      </c>
      <c r="H27" s="1"/>
    </row>
    <row r="28" spans="1:8" ht="15" customHeight="1" thickBot="1">
      <c r="A28" s="1"/>
      <c r="B28" s="81" t="s">
        <v>152</v>
      </c>
      <c r="C28" s="82"/>
      <c r="D28" s="82" t="s">
        <v>153</v>
      </c>
      <c r="E28" s="1"/>
      <c r="F28" s="81" t="s">
        <v>152</v>
      </c>
      <c r="G28" s="82"/>
      <c r="H28" s="82" t="s">
        <v>153</v>
      </c>
    </row>
    <row r="29" spans="1:8" ht="24" customHeight="1">
      <c r="A29" s="69" t="s">
        <v>174</v>
      </c>
      <c r="B29" s="80"/>
      <c r="C29" s="1"/>
      <c r="D29" s="19"/>
      <c r="E29" s="1"/>
      <c r="F29" s="80"/>
      <c r="G29" s="1"/>
      <c r="H29" s="19"/>
    </row>
    <row r="30" spans="1:8" ht="24" customHeight="1">
      <c r="A30" s="69" t="s">
        <v>175</v>
      </c>
      <c r="B30" s="17"/>
      <c r="C30" s="1"/>
      <c r="D30" s="1"/>
      <c r="E30" s="1"/>
      <c r="F30" s="17"/>
      <c r="G30" s="1"/>
      <c r="H30" s="1"/>
    </row>
    <row r="31" spans="1:8" ht="24" customHeight="1">
      <c r="A31" s="69" t="s">
        <v>176</v>
      </c>
      <c r="B31" s="83"/>
      <c r="C31" s="1"/>
      <c r="D31" s="78"/>
      <c r="E31" s="1"/>
      <c r="F31" s="83"/>
      <c r="G31" s="1"/>
      <c r="H31" s="78"/>
    </row>
    <row r="32" spans="1:8" ht="24" customHeight="1">
      <c r="A32" s="69" t="s">
        <v>182</v>
      </c>
      <c r="B32" s="83"/>
      <c r="C32" s="1"/>
      <c r="D32" s="84"/>
      <c r="E32" s="1"/>
      <c r="F32" s="83"/>
      <c r="G32" s="1"/>
      <c r="H32" s="84"/>
    </row>
    <row r="33" spans="1:10" ht="24" customHeight="1">
      <c r="A33" s="69" t="s">
        <v>179</v>
      </c>
      <c r="B33" s="83"/>
      <c r="C33" s="1"/>
      <c r="D33" s="78"/>
      <c r="E33" s="1"/>
      <c r="F33" s="83"/>
      <c r="G33" s="1"/>
      <c r="H33" s="78"/>
    </row>
    <row r="34" spans="1:10" ht="24" customHeight="1">
      <c r="A34" s="69" t="s">
        <v>177</v>
      </c>
      <c r="B34" s="83"/>
      <c r="C34" s="1"/>
      <c r="D34" s="78"/>
      <c r="E34" s="1"/>
      <c r="F34" s="83"/>
      <c r="G34" s="1"/>
      <c r="H34" s="78"/>
    </row>
    <row r="35" spans="1:10" ht="24" customHeight="1">
      <c r="A35" s="69" t="s">
        <v>181</v>
      </c>
      <c r="B35" s="83"/>
      <c r="C35" s="1"/>
      <c r="D35" s="78"/>
      <c r="E35" s="1"/>
      <c r="F35" s="83"/>
      <c r="G35" s="1"/>
      <c r="H35" s="78"/>
    </row>
    <row r="36" spans="1:10">
      <c r="A36" s="1"/>
      <c r="B36" s="17"/>
      <c r="C36" s="1"/>
      <c r="D36" s="1"/>
      <c r="E36" s="1"/>
      <c r="F36" s="1"/>
      <c r="G36" s="1"/>
      <c r="H36" s="1"/>
    </row>
    <row r="37" spans="1:10">
      <c r="A37" s="69"/>
      <c r="B37" s="17"/>
      <c r="C37" s="1"/>
      <c r="D37" s="1"/>
      <c r="E37" s="1"/>
      <c r="F37" s="1"/>
      <c r="G37" s="1"/>
      <c r="H37" s="1"/>
    </row>
    <row r="38" spans="1:10">
      <c r="B38" s="16" t="s">
        <v>156</v>
      </c>
      <c r="C38" s="1"/>
      <c r="D38" s="1"/>
      <c r="E38" s="1"/>
      <c r="F38" s="1"/>
      <c r="G38" s="1"/>
      <c r="H38" s="1"/>
    </row>
    <row r="39" spans="1:10">
      <c r="B39" s="16"/>
      <c r="C39" s="1"/>
      <c r="D39" s="1"/>
      <c r="E39" s="1"/>
      <c r="F39" s="1"/>
      <c r="G39" s="1"/>
      <c r="H39" s="1"/>
    </row>
    <row r="40" spans="1:10">
      <c r="A40" s="1" t="s">
        <v>157</v>
      </c>
      <c r="B40" s="17"/>
      <c r="C40" s="1"/>
      <c r="D40" s="1"/>
      <c r="E40" s="1"/>
      <c r="F40" s="1"/>
      <c r="G40" s="1"/>
      <c r="H40" s="1"/>
    </row>
    <row r="41" spans="1:10" ht="15" customHeight="1" thickBot="1">
      <c r="A41" s="98" t="s">
        <v>155</v>
      </c>
      <c r="B41" s="99" t="s">
        <v>85</v>
      </c>
      <c r="C41" s="100" t="s">
        <v>160</v>
      </c>
      <c r="D41" s="99" t="s">
        <v>154</v>
      </c>
      <c r="E41" s="100" t="s">
        <v>160</v>
      </c>
      <c r="F41" s="101" t="s">
        <v>86</v>
      </c>
      <c r="G41" s="102" t="s">
        <v>160</v>
      </c>
    </row>
    <row r="42" spans="1:10" ht="15" customHeight="1">
      <c r="A42" s="97" t="s">
        <v>52</v>
      </c>
      <c r="B42" s="91">
        <f>B33</f>
        <v>0</v>
      </c>
      <c r="C42" s="93"/>
      <c r="D42" s="91">
        <f>F33</f>
        <v>0</v>
      </c>
      <c r="E42" s="93"/>
      <c r="F42" s="92">
        <f>B42-D42</f>
        <v>0</v>
      </c>
      <c r="G42" s="94"/>
    </row>
    <row r="43" spans="1:10" ht="15" customHeight="1">
      <c r="A43" s="49" t="s">
        <v>178</v>
      </c>
      <c r="B43" s="91">
        <f>B34</f>
        <v>0</v>
      </c>
      <c r="C43" s="93"/>
      <c r="D43" s="91">
        <f>F34</f>
        <v>0</v>
      </c>
      <c r="E43" s="93"/>
      <c r="F43" s="92">
        <f>B43-D43</f>
        <v>0</v>
      </c>
      <c r="G43" s="94"/>
    </row>
    <row r="44" spans="1:10">
      <c r="A44" s="49" t="s">
        <v>180</v>
      </c>
      <c r="B44" s="91">
        <f>B35</f>
        <v>0</v>
      </c>
      <c r="C44" s="93"/>
      <c r="D44" s="91">
        <f>F35</f>
        <v>0</v>
      </c>
      <c r="E44" s="93"/>
      <c r="F44" s="92">
        <f>B44-D44</f>
        <v>0</v>
      </c>
      <c r="G44" s="94"/>
    </row>
    <row r="45" spans="1:10" s="1" customFormat="1">
      <c r="A45" s="46"/>
      <c r="B45" s="61"/>
      <c r="C45" s="61"/>
      <c r="D45" s="61"/>
      <c r="E45" s="51"/>
      <c r="F45" s="52"/>
    </row>
    <row r="46" spans="1:10" s="1" customFormat="1">
      <c r="A46" s="1" t="s">
        <v>158</v>
      </c>
    </row>
    <row r="47" spans="1:10" s="1" customFormat="1" ht="15" customHeight="1" thickBot="1">
      <c r="A47" s="98" t="s">
        <v>155</v>
      </c>
      <c r="B47" s="99" t="s">
        <v>86</v>
      </c>
      <c r="C47" s="100" t="s">
        <v>160</v>
      </c>
      <c r="D47" s="99" t="s">
        <v>161</v>
      </c>
      <c r="E47" s="104" t="s">
        <v>130</v>
      </c>
    </row>
    <row r="48" spans="1:10" s="1" customFormat="1" ht="15" customHeight="1">
      <c r="A48" s="97" t="s">
        <v>52</v>
      </c>
      <c r="B48" s="91">
        <f>F42</f>
        <v>0</v>
      </c>
      <c r="C48" s="93"/>
      <c r="D48" s="106">
        <f>B48*2.1</f>
        <v>0</v>
      </c>
      <c r="E48" s="103"/>
      <c r="J48" s="1" t="s">
        <v>163</v>
      </c>
    </row>
    <row r="49" spans="1:11" s="1" customFormat="1" ht="15" customHeight="1">
      <c r="A49" s="49" t="s">
        <v>178</v>
      </c>
      <c r="B49" s="89">
        <f>F43</f>
        <v>0</v>
      </c>
      <c r="C49" s="95"/>
      <c r="D49" s="107">
        <f>B49*2.5</f>
        <v>0</v>
      </c>
      <c r="E49" s="90"/>
      <c r="J49" s="1" t="s">
        <v>164</v>
      </c>
    </row>
    <row r="50" spans="1:11" s="1" customFormat="1">
      <c r="A50" s="49" t="s">
        <v>180</v>
      </c>
      <c r="B50" s="89">
        <f>F44</f>
        <v>0</v>
      </c>
      <c r="C50" s="95"/>
      <c r="D50" s="107">
        <f>B50*2.5</f>
        <v>0</v>
      </c>
      <c r="E50" s="90"/>
      <c r="J50" s="1" t="s">
        <v>164</v>
      </c>
    </row>
    <row r="51" spans="1:11" s="1" customFormat="1">
      <c r="A51" s="48"/>
      <c r="B51" s="65"/>
      <c r="C51" s="66"/>
      <c r="D51" s="65"/>
      <c r="E51" s="17"/>
      <c r="F51" s="17"/>
    </row>
    <row r="52" spans="1:11" s="1" customFormat="1">
      <c r="A52" s="1" t="s">
        <v>159</v>
      </c>
      <c r="C52" s="19"/>
      <c r="F52" s="17"/>
    </row>
    <row r="53" spans="1:11" s="1" customFormat="1" ht="15" customHeight="1" thickBot="1">
      <c r="A53" s="98" t="s">
        <v>155</v>
      </c>
      <c r="B53" s="99" t="s">
        <v>161</v>
      </c>
      <c r="C53" s="102" t="s">
        <v>130</v>
      </c>
      <c r="D53" s="102" t="s">
        <v>162</v>
      </c>
      <c r="E53" s="51"/>
      <c r="F53" s="17"/>
    </row>
    <row r="54" spans="1:11" s="1" customFormat="1" ht="15" customHeight="1">
      <c r="A54" s="97" t="s">
        <v>52</v>
      </c>
      <c r="B54" s="106">
        <f>D48</f>
        <v>0</v>
      </c>
      <c r="C54" s="105"/>
      <c r="D54" s="108">
        <f>B54/0.33</f>
        <v>0</v>
      </c>
      <c r="E54" s="51"/>
      <c r="F54" s="73"/>
      <c r="J54" s="73" t="s">
        <v>165</v>
      </c>
    </row>
    <row r="55" spans="1:11" s="1" customFormat="1" ht="15" customHeight="1">
      <c r="A55" s="49" t="s">
        <v>178</v>
      </c>
      <c r="B55" s="107">
        <f>D49</f>
        <v>0</v>
      </c>
      <c r="C55" s="96"/>
      <c r="D55" s="109">
        <f>B55/0.33</f>
        <v>0</v>
      </c>
      <c r="E55" s="52"/>
      <c r="F55" s="73"/>
      <c r="J55" s="73" t="s">
        <v>165</v>
      </c>
    </row>
    <row r="56" spans="1:11" s="1" customFormat="1">
      <c r="A56" s="49" t="s">
        <v>180</v>
      </c>
      <c r="B56" s="107">
        <f>D50</f>
        <v>0</v>
      </c>
      <c r="C56" s="96"/>
      <c r="D56" s="109">
        <f>B56/0.33</f>
        <v>0</v>
      </c>
      <c r="E56" s="17"/>
      <c r="F56" s="73"/>
      <c r="J56" s="73" t="s">
        <v>165</v>
      </c>
    </row>
    <row r="57" spans="1:11" s="1" customFormat="1">
      <c r="A57" s="48"/>
      <c r="B57" s="65"/>
      <c r="C57" s="66"/>
      <c r="D57" s="65"/>
      <c r="E57" s="17"/>
      <c r="F57" s="17"/>
    </row>
    <row r="58" spans="1:11">
      <c r="A58" s="1"/>
      <c r="B58" s="1"/>
      <c r="C58" s="1"/>
      <c r="D58" s="1"/>
      <c r="E58" s="1"/>
      <c r="F58" s="1"/>
      <c r="G58" s="1"/>
      <c r="H58" s="1"/>
      <c r="I58" s="1"/>
      <c r="J58" s="1"/>
      <c r="K58" s="1"/>
    </row>
    <row r="59" spans="1:11" ht="85.5" customHeight="1">
      <c r="A59" s="143" t="s">
        <v>186</v>
      </c>
      <c r="B59" s="143"/>
      <c r="C59" s="143"/>
      <c r="D59" s="143"/>
      <c r="E59" s="143"/>
      <c r="F59" s="143"/>
      <c r="G59" s="1"/>
      <c r="H59" s="1"/>
      <c r="I59" s="1"/>
      <c r="J59" s="1"/>
      <c r="K59" s="1"/>
    </row>
    <row r="60" spans="1:11" ht="64.5" customHeight="1">
      <c r="A60" s="147" t="s">
        <v>187</v>
      </c>
      <c r="B60" s="147"/>
      <c r="C60" s="147"/>
      <c r="D60" s="147"/>
      <c r="E60" s="147"/>
      <c r="F60" s="147"/>
      <c r="G60" s="1"/>
      <c r="H60" s="1"/>
      <c r="I60" s="1"/>
      <c r="J60" s="1"/>
      <c r="K60" s="1"/>
    </row>
    <row r="61" spans="1:11" ht="42.75" customHeight="1">
      <c r="A61" s="149" t="s">
        <v>190</v>
      </c>
      <c r="B61" s="150"/>
      <c r="C61" s="150"/>
      <c r="D61" s="150"/>
      <c r="E61" s="150"/>
      <c r="F61" s="150"/>
      <c r="G61" s="1"/>
      <c r="H61" s="1"/>
      <c r="I61" s="1"/>
      <c r="J61" s="1"/>
      <c r="K61" s="1"/>
    </row>
    <row r="62" spans="1:11" ht="45" customHeight="1">
      <c r="A62" s="143" t="s">
        <v>148</v>
      </c>
      <c r="B62" s="143"/>
      <c r="C62" s="143"/>
      <c r="D62" s="143"/>
      <c r="E62" s="143"/>
      <c r="F62" s="143"/>
      <c r="G62" s="1"/>
      <c r="H62" s="1"/>
      <c r="I62" s="1"/>
      <c r="J62" s="1"/>
      <c r="K62" s="1"/>
    </row>
    <row r="63" spans="1:11">
      <c r="A63" s="20"/>
      <c r="B63" s="20"/>
      <c r="C63" s="20"/>
      <c r="D63" s="20"/>
      <c r="E63" s="20"/>
      <c r="F63" s="20"/>
      <c r="G63" s="1"/>
      <c r="H63" s="1"/>
      <c r="I63" s="1"/>
      <c r="J63" s="1"/>
      <c r="K63" s="1"/>
    </row>
    <row r="64" spans="1:11">
      <c r="A64" s="39"/>
      <c r="B64" s="20"/>
      <c r="C64" s="40"/>
      <c r="D64" s="20"/>
      <c r="E64" s="20"/>
      <c r="F64" s="20"/>
      <c r="G64" s="1"/>
      <c r="H64" s="1"/>
      <c r="I64" s="1"/>
      <c r="J64" s="1"/>
      <c r="K64" s="1"/>
    </row>
    <row r="65" spans="1:15">
      <c r="A65" s="16" t="s">
        <v>46</v>
      </c>
      <c r="B65" s="1"/>
      <c r="C65" s="16" t="s">
        <v>47</v>
      </c>
      <c r="D65" s="20"/>
      <c r="E65" s="20"/>
      <c r="F65" s="20"/>
      <c r="G65" s="1"/>
      <c r="H65" s="1"/>
      <c r="I65" s="1"/>
      <c r="J65" s="1"/>
      <c r="K65" s="1"/>
    </row>
    <row r="66" spans="1:15">
      <c r="A66" s="20"/>
      <c r="B66" s="20"/>
      <c r="C66" s="20"/>
      <c r="D66" s="20"/>
      <c r="E66" s="20"/>
      <c r="F66" s="20"/>
      <c r="G66" s="1"/>
      <c r="H66" s="1"/>
      <c r="I66" s="1"/>
      <c r="J66" s="1"/>
      <c r="K66" s="1"/>
    </row>
    <row r="67" spans="1:15">
      <c r="A67" s="20" t="s">
        <v>48</v>
      </c>
      <c r="B67" s="20"/>
      <c r="C67" s="20"/>
      <c r="D67" s="20"/>
      <c r="E67" s="20"/>
      <c r="F67" s="20"/>
      <c r="G67" s="1"/>
      <c r="H67" s="1"/>
      <c r="I67" s="1"/>
      <c r="J67" s="1"/>
      <c r="K67" s="1"/>
    </row>
    <row r="68" spans="1:15">
      <c r="A68" s="1"/>
      <c r="B68" s="1"/>
      <c r="C68" s="1"/>
      <c r="D68" s="1"/>
      <c r="E68" s="1"/>
      <c r="F68" s="1"/>
      <c r="G68" s="1"/>
      <c r="H68" s="1"/>
      <c r="I68" s="1"/>
      <c r="J68" s="1"/>
      <c r="K68" s="1"/>
    </row>
    <row r="69" spans="1:15" ht="16.5" thickBot="1">
      <c r="A69" s="76" t="s">
        <v>49</v>
      </c>
      <c r="B69" s="77"/>
      <c r="C69" s="77"/>
      <c r="D69" s="77"/>
      <c r="E69" s="77"/>
      <c r="F69" s="77"/>
      <c r="G69" s="77"/>
      <c r="H69" s="77"/>
      <c r="I69" s="1"/>
      <c r="J69" s="1"/>
      <c r="K69" s="1"/>
    </row>
    <row r="70" spans="1:15" ht="13.5" thickTop="1">
      <c r="A70" s="1"/>
      <c r="B70" s="1"/>
      <c r="C70" s="1"/>
      <c r="D70" s="1"/>
      <c r="E70" s="1"/>
      <c r="F70" s="1"/>
      <c r="G70" s="1"/>
      <c r="H70" s="1"/>
      <c r="I70" s="1"/>
      <c r="J70" s="1"/>
      <c r="K70" s="1"/>
    </row>
    <row r="71" spans="1:15">
      <c r="A71" s="19" t="s">
        <v>50</v>
      </c>
      <c r="B71" s="88"/>
      <c r="C71" s="21" t="s">
        <v>51</v>
      </c>
      <c r="D71" s="19"/>
      <c r="E71" s="19"/>
      <c r="F71" s="19"/>
      <c r="G71" s="19"/>
      <c r="H71" s="1"/>
      <c r="I71" s="1"/>
      <c r="J71" s="1"/>
      <c r="K71" s="1"/>
    </row>
    <row r="72" spans="1:15">
      <c r="A72" s="1"/>
      <c r="B72" s="1"/>
      <c r="C72" s="1"/>
      <c r="D72" s="1"/>
      <c r="E72" s="1"/>
      <c r="F72" s="1"/>
      <c r="G72" s="1"/>
      <c r="H72" s="1"/>
      <c r="I72" s="1"/>
      <c r="J72" s="1"/>
      <c r="K72" s="1"/>
    </row>
    <row r="73" spans="1:15">
      <c r="A73" s="19" t="s">
        <v>139</v>
      </c>
      <c r="B73" s="19"/>
      <c r="C73" s="21" t="s">
        <v>51</v>
      </c>
      <c r="D73" s="19"/>
      <c r="E73" s="19"/>
      <c r="F73" s="19"/>
      <c r="G73" s="19"/>
      <c r="H73" s="1"/>
      <c r="I73" s="1"/>
      <c r="J73" s="1"/>
      <c r="K73" s="1"/>
    </row>
    <row r="74" spans="1:15">
      <c r="A74" s="1"/>
      <c r="B74" s="1"/>
      <c r="C74" s="1"/>
      <c r="D74" s="1"/>
      <c r="E74" s="1" t="s">
        <v>80</v>
      </c>
      <c r="F74" s="1"/>
      <c r="G74" s="1"/>
      <c r="H74" s="1"/>
      <c r="I74" s="50"/>
      <c r="J74" s="1"/>
      <c r="K74" s="1"/>
      <c r="L74" s="1"/>
    </row>
    <row r="75" spans="1:15">
      <c r="A75" s="1"/>
      <c r="B75" s="1"/>
      <c r="C75" s="1"/>
      <c r="D75" s="1"/>
      <c r="E75" s="1"/>
      <c r="F75" s="1"/>
      <c r="G75" s="1"/>
      <c r="H75" s="51"/>
      <c r="I75" s="110"/>
      <c r="J75" s="87"/>
      <c r="K75" s="87"/>
      <c r="L75" s="51"/>
      <c r="M75" s="86"/>
      <c r="N75" s="86"/>
    </row>
    <row r="76" spans="1:15">
      <c r="A76" s="1"/>
      <c r="B76" s="1"/>
      <c r="C76" s="1"/>
      <c r="D76" s="1"/>
      <c r="E76" s="1"/>
      <c r="F76" s="1"/>
      <c r="G76" s="1"/>
      <c r="H76" s="51"/>
      <c r="I76" s="87"/>
      <c r="J76" s="87"/>
      <c r="K76" s="87"/>
      <c r="L76" s="110"/>
      <c r="M76" s="86"/>
      <c r="N76" s="86"/>
    </row>
    <row r="77" spans="1:15">
      <c r="A77" s="1"/>
      <c r="B77" s="1"/>
      <c r="C77" s="1"/>
      <c r="D77" s="1"/>
      <c r="E77" s="1"/>
      <c r="F77" s="1"/>
      <c r="G77" s="1"/>
      <c r="H77" s="51"/>
      <c r="I77" s="87"/>
      <c r="J77" s="87"/>
      <c r="K77" s="87"/>
      <c r="L77" s="51"/>
      <c r="M77" s="86"/>
      <c r="N77" s="86"/>
    </row>
    <row r="78" spans="1:15">
      <c r="A78" s="5" t="s">
        <v>94</v>
      </c>
      <c r="B78" s="1"/>
      <c r="C78" s="1"/>
      <c r="D78" s="1"/>
      <c r="E78" s="1"/>
      <c r="F78" s="1"/>
      <c r="G78" s="1"/>
      <c r="H78" s="51"/>
      <c r="I78" s="87"/>
      <c r="J78" s="51"/>
      <c r="K78" s="51"/>
      <c r="L78" s="51"/>
      <c r="M78" s="51"/>
      <c r="N78" s="86"/>
    </row>
    <row r="79" spans="1:15">
      <c r="A79" s="21" t="s">
        <v>90</v>
      </c>
      <c r="B79" s="1"/>
      <c r="C79" s="1">
        <f>(D48)+(D49)+(D50)</f>
        <v>0</v>
      </c>
      <c r="D79" s="1" t="s">
        <v>93</v>
      </c>
      <c r="E79" s="28"/>
      <c r="G79" s="1"/>
      <c r="H79" s="51"/>
      <c r="J79" s="113" t="s">
        <v>168</v>
      </c>
      <c r="K79" s="114"/>
      <c r="L79" s="114"/>
      <c r="M79" s="114"/>
      <c r="N79" s="51"/>
      <c r="O79" s="86"/>
    </row>
    <row r="80" spans="1:15">
      <c r="A80" s="21" t="s">
        <v>91</v>
      </c>
      <c r="B80" s="1"/>
      <c r="C80" s="1">
        <f>(D42*2.1)+(D43*2.5)+(D44*2.5)</f>
        <v>0</v>
      </c>
      <c r="D80" s="1" t="s">
        <v>93</v>
      </c>
      <c r="E80" s="28"/>
      <c r="G80" s="1"/>
      <c r="H80" s="51"/>
      <c r="J80" s="113" t="s">
        <v>168</v>
      </c>
      <c r="K80" s="114"/>
      <c r="L80" s="114"/>
      <c r="M80" s="114"/>
      <c r="N80" s="51"/>
      <c r="O80" s="86"/>
    </row>
    <row r="81" spans="1:16">
      <c r="A81" s="21" t="s">
        <v>92</v>
      </c>
      <c r="B81" s="1"/>
      <c r="C81" s="1">
        <f>C80+C79</f>
        <v>0</v>
      </c>
      <c r="D81" s="1" t="s">
        <v>93</v>
      </c>
      <c r="E81" s="28"/>
      <c r="G81" s="1"/>
      <c r="H81" s="51"/>
      <c r="J81" s="113" t="s">
        <v>168</v>
      </c>
      <c r="K81" s="115"/>
      <c r="L81" s="115"/>
      <c r="M81" s="115"/>
      <c r="N81" s="51"/>
      <c r="O81" s="86"/>
      <c r="P81" s="1"/>
    </row>
    <row r="82" spans="1:16">
      <c r="A82" s="21" t="s">
        <v>167</v>
      </c>
      <c r="B82" s="1"/>
      <c r="C82" s="28">
        <f>C79/0.33</f>
        <v>0</v>
      </c>
      <c r="D82" s="1" t="s">
        <v>166</v>
      </c>
      <c r="E82" s="1"/>
      <c r="F82" s="1"/>
      <c r="G82" s="1"/>
      <c r="H82" s="51"/>
      <c r="J82" s="113"/>
      <c r="K82" s="114"/>
      <c r="L82" s="114"/>
      <c r="M82" s="114"/>
      <c r="N82" s="51"/>
      <c r="O82" s="86"/>
      <c r="P82" s="28">
        <f>P79/0.33</f>
        <v>0</v>
      </c>
    </row>
    <row r="83" spans="1:16">
      <c r="A83" s="21" t="s">
        <v>95</v>
      </c>
      <c r="B83" s="1"/>
      <c r="C83" s="55"/>
      <c r="D83" s="1" t="s">
        <v>162</v>
      </c>
      <c r="E83" s="1"/>
      <c r="F83" s="1"/>
      <c r="G83" s="1"/>
      <c r="H83" s="1"/>
      <c r="J83" s="113" t="s">
        <v>171</v>
      </c>
      <c r="K83" s="114"/>
      <c r="L83" s="114"/>
      <c r="M83" s="114"/>
      <c r="N83" s="1"/>
      <c r="P83" s="55"/>
    </row>
    <row r="84" spans="1:16">
      <c r="A84" s="21" t="s">
        <v>74</v>
      </c>
      <c r="B84" s="1"/>
      <c r="C84" s="28">
        <f>C82-C83</f>
        <v>0</v>
      </c>
      <c r="D84" s="1"/>
      <c r="E84" s="1"/>
      <c r="F84" s="1"/>
      <c r="G84" s="1"/>
      <c r="H84" s="1"/>
      <c r="J84" s="116"/>
      <c r="K84" s="112" t="s">
        <v>169</v>
      </c>
      <c r="L84" s="117"/>
      <c r="M84" s="117"/>
      <c r="N84" s="1"/>
      <c r="O84" s="1"/>
      <c r="P84" s="28">
        <f>IF(P82-P83&lt;0,0,P82-P83)</f>
        <v>0</v>
      </c>
    </row>
    <row r="85" spans="1:16">
      <c r="A85" s="1"/>
      <c r="B85" s="1"/>
      <c r="C85" s="1"/>
      <c r="D85" s="1"/>
      <c r="E85" s="1"/>
      <c r="F85" s="1"/>
      <c r="G85" s="1"/>
      <c r="H85" s="1"/>
      <c r="J85" s="116"/>
      <c r="K85" s="112" t="s">
        <v>170</v>
      </c>
      <c r="L85" s="117"/>
      <c r="M85" s="118"/>
    </row>
    <row r="86" spans="1:16">
      <c r="A86" s="1"/>
      <c r="B86" s="1"/>
      <c r="C86" s="1"/>
      <c r="D86" s="1"/>
      <c r="E86" s="1"/>
      <c r="F86" s="1"/>
      <c r="G86" s="1"/>
      <c r="H86" s="1"/>
      <c r="J86" s="111"/>
      <c r="K86" s="1"/>
      <c r="L86" s="1"/>
    </row>
    <row r="87" spans="1:16">
      <c r="A87" s="30" t="s">
        <v>112</v>
      </c>
      <c r="B87" s="1"/>
      <c r="C87" s="36">
        <v>1</v>
      </c>
      <c r="D87" s="1"/>
      <c r="E87" s="1"/>
      <c r="F87" s="1"/>
      <c r="G87" s="1"/>
      <c r="H87" s="1"/>
      <c r="J87" s="113" t="s">
        <v>172</v>
      </c>
      <c r="K87" s="1"/>
      <c r="L87" s="1"/>
    </row>
    <row r="88" spans="1:16">
      <c r="A88" s="30"/>
      <c r="B88" s="51"/>
      <c r="C88" s="85"/>
      <c r="D88" s="51"/>
      <c r="E88" s="1"/>
      <c r="F88" s="1"/>
      <c r="G88" s="1"/>
      <c r="H88" s="1"/>
      <c r="J88" s="111"/>
      <c r="K88" s="1"/>
      <c r="L88" s="1"/>
    </row>
    <row r="89" spans="1:16">
      <c r="A89" s="5" t="s">
        <v>54</v>
      </c>
      <c r="B89" s="5" t="s">
        <v>99</v>
      </c>
      <c r="C89" s="36" t="s">
        <v>97</v>
      </c>
      <c r="D89" s="1"/>
      <c r="E89" s="1"/>
      <c r="F89" s="1"/>
      <c r="G89" s="1"/>
      <c r="H89" s="1"/>
      <c r="J89" s="111"/>
      <c r="K89" s="1"/>
      <c r="L89" s="1"/>
    </row>
    <row r="90" spans="1:16">
      <c r="A90" s="1"/>
      <c r="B90" s="1"/>
      <c r="C90" s="1"/>
      <c r="D90" s="1"/>
      <c r="E90" s="1"/>
      <c r="F90" s="1"/>
      <c r="G90" s="1"/>
      <c r="H90" s="1"/>
      <c r="J90" s="1"/>
      <c r="K90" s="1"/>
      <c r="L90" s="1"/>
    </row>
    <row r="91" spans="1:16" ht="25.5">
      <c r="A91" s="5" t="s">
        <v>55</v>
      </c>
      <c r="B91" s="31" t="s">
        <v>56</v>
      </c>
      <c r="C91" s="5" t="s">
        <v>57</v>
      </c>
      <c r="D91" s="5" t="s">
        <v>58</v>
      </c>
      <c r="E91" s="1"/>
      <c r="F91" s="1"/>
      <c r="G91" s="1"/>
      <c r="H91" s="1"/>
      <c r="J91" s="1" t="s">
        <v>69</v>
      </c>
      <c r="K91" s="1"/>
      <c r="L91" s="1"/>
    </row>
    <row r="92" spans="1:16">
      <c r="A92" s="1" t="s">
        <v>87</v>
      </c>
      <c r="B92" s="22">
        <v>500</v>
      </c>
      <c r="C92" s="41"/>
      <c r="D92" s="23">
        <f>B92*C92</f>
        <v>0</v>
      </c>
      <c r="E92" s="1"/>
      <c r="F92" s="1"/>
      <c r="G92" s="1"/>
      <c r="H92" s="1"/>
      <c r="J92" s="1" t="s">
        <v>70</v>
      </c>
      <c r="K92" s="1" t="s">
        <v>71</v>
      </c>
      <c r="L92" s="1"/>
    </row>
    <row r="93" spans="1:16">
      <c r="A93" s="1" t="s">
        <v>88</v>
      </c>
      <c r="B93" s="22">
        <v>400</v>
      </c>
      <c r="C93" s="41"/>
      <c r="D93" s="23">
        <f>B93*C93</f>
        <v>0</v>
      </c>
      <c r="E93" s="1"/>
      <c r="F93" s="1"/>
      <c r="G93" s="1"/>
      <c r="H93" s="1"/>
      <c r="J93" s="1">
        <v>0.75</v>
      </c>
      <c r="K93" s="22">
        <v>350</v>
      </c>
      <c r="L93" s="1"/>
    </row>
    <row r="94" spans="1:16">
      <c r="A94" s="1" t="s">
        <v>64</v>
      </c>
      <c r="B94" s="22">
        <f>D117</f>
        <v>0</v>
      </c>
      <c r="C94" s="58"/>
      <c r="D94" s="23">
        <f>B94*C94</f>
        <v>0</v>
      </c>
      <c r="E94" s="1"/>
      <c r="F94" s="1"/>
      <c r="G94" s="1"/>
      <c r="H94" s="1"/>
      <c r="J94" s="1">
        <v>1</v>
      </c>
      <c r="K94" s="22">
        <v>400</v>
      </c>
      <c r="L94" s="1"/>
    </row>
    <row r="95" spans="1:16">
      <c r="A95" s="1" t="s">
        <v>113</v>
      </c>
      <c r="B95" s="22">
        <f>VLOOKUP(C87,J94:K95,2)</f>
        <v>400</v>
      </c>
      <c r="C95" s="41"/>
      <c r="D95" s="23">
        <f>B95*C95</f>
        <v>0</v>
      </c>
      <c r="E95" s="1"/>
      <c r="F95" s="1"/>
      <c r="G95" s="1"/>
      <c r="H95" s="1"/>
      <c r="J95" s="1">
        <v>2</v>
      </c>
      <c r="K95" s="22">
        <v>700</v>
      </c>
      <c r="L95" s="1"/>
    </row>
    <row r="96" spans="1:16">
      <c r="A96" s="1" t="s">
        <v>96</v>
      </c>
      <c r="B96" s="53">
        <f>IF($C$89=$J$96,J97,IF($C$89=$K$96,K97,"Area?"))</f>
        <v>4526</v>
      </c>
      <c r="C96" s="24">
        <f>C84</f>
        <v>0</v>
      </c>
      <c r="D96" s="23">
        <f>ROUND(B96*C96,0)</f>
        <v>0</v>
      </c>
      <c r="E96" s="1"/>
      <c r="F96" s="1"/>
      <c r="G96" s="1"/>
      <c r="H96" s="1"/>
      <c r="J96" s="120" t="s">
        <v>97</v>
      </c>
      <c r="K96" s="120" t="s">
        <v>98</v>
      </c>
      <c r="L96" s="1"/>
    </row>
    <row r="97" spans="1:14">
      <c r="A97" s="1" t="s">
        <v>89</v>
      </c>
      <c r="B97" s="22">
        <v>400</v>
      </c>
      <c r="C97" s="41">
        <v>0</v>
      </c>
      <c r="D97" s="23">
        <f>B97*C97</f>
        <v>0</v>
      </c>
      <c r="E97" s="1"/>
      <c r="F97" s="1"/>
      <c r="G97" s="1"/>
      <c r="H97" s="1"/>
      <c r="I97" s="1"/>
      <c r="J97" s="53">
        <v>4526</v>
      </c>
      <c r="K97" s="53">
        <v>8010</v>
      </c>
    </row>
    <row r="98" spans="1:14">
      <c r="A98" s="19" t="s">
        <v>66</v>
      </c>
      <c r="B98" s="25">
        <v>500</v>
      </c>
      <c r="C98" s="42"/>
      <c r="D98" s="26">
        <f>B98*C98</f>
        <v>0</v>
      </c>
      <c r="E98" s="1"/>
      <c r="F98" s="1"/>
      <c r="G98" s="1"/>
      <c r="H98" s="1"/>
      <c r="I98" s="1"/>
      <c r="J98" s="1"/>
      <c r="K98" s="1"/>
    </row>
    <row r="99" spans="1:14">
      <c r="A99" s="27" t="s">
        <v>61</v>
      </c>
      <c r="B99" s="1"/>
      <c r="C99" s="1"/>
      <c r="D99" s="23">
        <f>SUM(D92:D98)</f>
        <v>0</v>
      </c>
      <c r="E99" s="1" t="s">
        <v>53</v>
      </c>
      <c r="F99" s="1"/>
      <c r="G99" s="1"/>
      <c r="H99" s="1"/>
      <c r="I99" s="1"/>
      <c r="J99" s="1"/>
      <c r="K99" s="1"/>
    </row>
    <row r="100" spans="1:14">
      <c r="A100" s="1"/>
      <c r="B100" s="1"/>
      <c r="C100" s="1" t="s">
        <v>122</v>
      </c>
      <c r="D100" s="1"/>
      <c r="F100" s="1"/>
      <c r="G100" s="1"/>
      <c r="H100" s="1"/>
      <c r="I100" s="1"/>
      <c r="J100" s="1"/>
      <c r="K100" s="1"/>
    </row>
    <row r="101" spans="1:14">
      <c r="A101" s="1"/>
      <c r="B101" s="1"/>
      <c r="C101" s="1"/>
      <c r="D101" s="1"/>
      <c r="F101" s="1"/>
      <c r="G101" s="1"/>
      <c r="H101" s="1"/>
      <c r="I101" s="1"/>
      <c r="J101" s="1"/>
      <c r="K101" s="1"/>
    </row>
    <row r="102" spans="1:14">
      <c r="A102" s="1"/>
      <c r="B102" s="1"/>
      <c r="C102" s="1"/>
      <c r="D102" s="1"/>
      <c r="F102" s="1"/>
      <c r="G102" s="1"/>
      <c r="H102" s="1"/>
      <c r="I102" s="1"/>
      <c r="J102" s="1"/>
      <c r="K102" s="1"/>
      <c r="M102" s="22"/>
      <c r="N102" s="22"/>
    </row>
    <row r="103" spans="1:14">
      <c r="A103" s="1"/>
      <c r="B103" s="1"/>
      <c r="C103" s="1"/>
      <c r="D103" s="1"/>
      <c r="E103" s="1"/>
      <c r="F103" s="1"/>
      <c r="G103" s="1"/>
      <c r="H103" s="1"/>
      <c r="I103" s="1"/>
      <c r="J103" s="1"/>
      <c r="K103" s="1"/>
    </row>
    <row r="104" spans="1:14">
      <c r="B104" s="62" t="s">
        <v>116</v>
      </c>
      <c r="C104" s="63" t="s">
        <v>117</v>
      </c>
      <c r="D104" s="62" t="s">
        <v>116</v>
      </c>
      <c r="E104" s="62" t="s">
        <v>117</v>
      </c>
      <c r="G104" s="1"/>
      <c r="H104" s="1"/>
      <c r="I104" s="1"/>
      <c r="J104" s="1"/>
      <c r="K104" s="1"/>
    </row>
    <row r="105" spans="1:14">
      <c r="A105" s="30" t="s">
        <v>114</v>
      </c>
      <c r="B105" s="64"/>
      <c r="C105" s="56"/>
      <c r="D105" s="64"/>
      <c r="E105" s="64"/>
      <c r="G105" s="1"/>
      <c r="H105" s="1"/>
      <c r="I105" s="1"/>
      <c r="J105" s="1"/>
      <c r="K105" s="1"/>
    </row>
    <row r="106" spans="1:14">
      <c r="A106" s="30" t="s">
        <v>115</v>
      </c>
      <c r="G106" s="1"/>
      <c r="H106" s="1"/>
      <c r="I106" s="1"/>
      <c r="J106" s="1"/>
      <c r="K106" s="1"/>
    </row>
    <row r="107" spans="1:14">
      <c r="G107" s="1"/>
      <c r="H107" s="1"/>
      <c r="I107" s="1"/>
      <c r="J107" s="1"/>
      <c r="K107" s="1"/>
    </row>
    <row r="108" spans="1:14">
      <c r="G108" s="1"/>
      <c r="H108" s="1"/>
      <c r="I108" s="1"/>
      <c r="J108" s="1"/>
      <c r="K108" s="1"/>
    </row>
    <row r="109" spans="1:14">
      <c r="A109" s="5" t="s">
        <v>75</v>
      </c>
      <c r="B109" s="1"/>
      <c r="C109" s="1"/>
      <c r="D109" s="1"/>
      <c r="G109" s="1"/>
      <c r="H109" s="1"/>
      <c r="I109" s="1"/>
      <c r="J109" s="1"/>
      <c r="K109" s="1"/>
    </row>
    <row r="110" spans="1:14">
      <c r="A110" s="21" t="s">
        <v>76</v>
      </c>
      <c r="B110" s="1" t="s">
        <v>78</v>
      </c>
      <c r="C110" s="1" t="s">
        <v>77</v>
      </c>
      <c r="D110" s="1" t="s">
        <v>79</v>
      </c>
      <c r="G110" s="1"/>
      <c r="H110" s="1"/>
      <c r="I110" s="1"/>
      <c r="J110" s="1"/>
      <c r="K110" s="1"/>
    </row>
    <row r="111" spans="1:14">
      <c r="A111" s="21" t="s">
        <v>195</v>
      </c>
      <c r="B111" s="1"/>
      <c r="C111" s="125">
        <v>143</v>
      </c>
      <c r="D111" s="1"/>
      <c r="G111" s="1"/>
      <c r="H111" s="1"/>
      <c r="I111" s="1"/>
      <c r="J111" s="1"/>
      <c r="K111" s="1"/>
    </row>
    <row r="112" spans="1:14">
      <c r="A112" s="21" t="s">
        <v>80</v>
      </c>
      <c r="B112" s="41"/>
      <c r="C112" s="22">
        <v>128</v>
      </c>
      <c r="D112" s="23">
        <f>C112*B112</f>
        <v>0</v>
      </c>
      <c r="E112" s="1"/>
      <c r="F112" s="1"/>
      <c r="G112" s="1"/>
      <c r="H112" s="1"/>
      <c r="I112" s="1"/>
      <c r="J112" s="1"/>
      <c r="K112" s="1"/>
    </row>
    <row r="113" spans="1:11">
      <c r="A113" s="21" t="s">
        <v>81</v>
      </c>
      <c r="B113" s="41"/>
      <c r="C113" s="22">
        <v>89</v>
      </c>
      <c r="D113" s="23">
        <f>C113*B113</f>
        <v>0</v>
      </c>
      <c r="E113" s="1"/>
      <c r="F113" s="1"/>
      <c r="G113" s="1"/>
      <c r="H113" s="1"/>
      <c r="I113" s="1"/>
      <c r="J113" s="1"/>
      <c r="K113" s="1"/>
    </row>
    <row r="114" spans="1:11">
      <c r="A114" s="21" t="s">
        <v>82</v>
      </c>
      <c r="B114" s="41"/>
      <c r="C114" s="22">
        <v>82</v>
      </c>
      <c r="D114" s="23">
        <f>C114*B114</f>
        <v>0</v>
      </c>
      <c r="E114" s="1"/>
      <c r="F114" s="1"/>
      <c r="G114" s="1"/>
      <c r="H114" s="1"/>
      <c r="I114" s="1"/>
      <c r="J114" s="1"/>
      <c r="K114" s="1"/>
    </row>
    <row r="115" spans="1:11">
      <c r="A115" s="21" t="s">
        <v>83</v>
      </c>
      <c r="B115" s="41"/>
      <c r="C115" s="22">
        <v>79</v>
      </c>
      <c r="D115" s="23">
        <f>C115*B115</f>
        <v>0</v>
      </c>
      <c r="E115" s="58"/>
      <c r="F115" s="1"/>
      <c r="G115" s="1"/>
      <c r="H115" s="1"/>
      <c r="I115" s="1"/>
      <c r="J115" s="1"/>
      <c r="K115" s="1"/>
    </row>
    <row r="116" spans="1:11">
      <c r="A116" s="21" t="s">
        <v>84</v>
      </c>
      <c r="B116" s="41"/>
      <c r="C116" s="43"/>
      <c r="D116" s="26">
        <f>C116*B116</f>
        <v>0</v>
      </c>
      <c r="F116" s="1"/>
      <c r="G116" s="1"/>
      <c r="H116" s="1"/>
      <c r="I116" s="1"/>
      <c r="J116" s="1"/>
      <c r="K116" s="1"/>
    </row>
    <row r="117" spans="1:11">
      <c r="A117" s="21" t="s">
        <v>61</v>
      </c>
      <c r="B117" s="1"/>
      <c r="C117" s="1"/>
      <c r="D117" s="23">
        <f>SUM(D112:D116)</f>
        <v>0</v>
      </c>
      <c r="F117" s="1"/>
      <c r="G117" s="1"/>
      <c r="H117" s="1"/>
      <c r="I117" s="1"/>
      <c r="J117" s="1"/>
      <c r="K117" s="1"/>
    </row>
    <row r="118" spans="1:11">
      <c r="A118" s="1"/>
      <c r="B118" s="1"/>
      <c r="C118" s="1"/>
      <c r="D118" s="1"/>
      <c r="E118" s="1"/>
      <c r="F118" s="1"/>
      <c r="G118" s="1"/>
      <c r="H118" s="1"/>
      <c r="I118" s="1"/>
      <c r="J118" s="1"/>
      <c r="K118" s="1"/>
    </row>
    <row r="119" spans="1:11">
      <c r="B119" s="1"/>
      <c r="C119" s="1"/>
      <c r="D119" s="1"/>
      <c r="E119" s="1"/>
      <c r="F119" s="1"/>
      <c r="G119" s="1"/>
      <c r="H119" s="1"/>
      <c r="I119" s="1"/>
      <c r="J119" s="1"/>
      <c r="K119" s="1"/>
    </row>
    <row r="120" spans="1:11">
      <c r="E120" s="1"/>
      <c r="F120" s="1"/>
      <c r="G120" s="1"/>
      <c r="H120" s="1"/>
      <c r="I120" s="1"/>
      <c r="J120" s="1"/>
      <c r="K120" s="1"/>
    </row>
    <row r="121" spans="1:11">
      <c r="E121" s="1"/>
      <c r="F121" s="1"/>
      <c r="G121" s="1"/>
      <c r="H121" s="1"/>
      <c r="I121" s="1"/>
      <c r="J121" s="1"/>
      <c r="K121" s="1"/>
    </row>
    <row r="122" spans="1:11">
      <c r="E122" s="1"/>
      <c r="F122" s="1"/>
      <c r="G122" s="1"/>
      <c r="H122" s="1"/>
      <c r="I122" s="1"/>
      <c r="J122" s="1"/>
      <c r="K122" s="1"/>
    </row>
    <row r="123" spans="1:11">
      <c r="E123" s="1"/>
      <c r="F123" s="1"/>
      <c r="G123" s="1"/>
      <c r="H123" s="1"/>
      <c r="I123" s="1"/>
      <c r="J123" s="1"/>
      <c r="K123" s="1"/>
    </row>
    <row r="124" spans="1:11">
      <c r="E124" s="1"/>
      <c r="F124" s="1"/>
      <c r="G124" s="1"/>
      <c r="H124" s="1"/>
      <c r="I124" s="1"/>
      <c r="J124" s="1"/>
      <c r="K124" s="1"/>
    </row>
    <row r="125" spans="1:11">
      <c r="E125" s="1"/>
      <c r="F125" s="1"/>
      <c r="G125" s="1"/>
      <c r="H125" s="1"/>
      <c r="I125" s="1"/>
      <c r="J125" s="1"/>
      <c r="K125" s="1"/>
    </row>
    <row r="126" spans="1:11">
      <c r="E126" s="1"/>
      <c r="F126" s="1"/>
      <c r="G126" s="1"/>
      <c r="H126" s="1"/>
      <c r="I126" s="1"/>
      <c r="J126" s="1"/>
      <c r="K126" s="1"/>
    </row>
    <row r="127" spans="1:11">
      <c r="E127" s="1"/>
      <c r="F127" s="1"/>
      <c r="G127" s="1"/>
      <c r="H127" s="1"/>
      <c r="I127" s="1"/>
      <c r="J127" s="1"/>
      <c r="K127" s="1"/>
    </row>
  </sheetData>
  <mergeCells count="22">
    <mergeCell ref="A1:F1"/>
    <mergeCell ref="A3:F3"/>
    <mergeCell ref="A4:F4"/>
    <mergeCell ref="A6:F6"/>
    <mergeCell ref="A5:F5"/>
    <mergeCell ref="A2:F2"/>
    <mergeCell ref="B12:F12"/>
    <mergeCell ref="B11:F11"/>
    <mergeCell ref="B8:F8"/>
    <mergeCell ref="B9:F9"/>
    <mergeCell ref="A61:F61"/>
    <mergeCell ref="B13:F13"/>
    <mergeCell ref="B10:F10"/>
    <mergeCell ref="B18:F18"/>
    <mergeCell ref="B20:F20"/>
    <mergeCell ref="B21:F21"/>
    <mergeCell ref="B14:F14"/>
    <mergeCell ref="A62:F62"/>
    <mergeCell ref="B22:F22"/>
    <mergeCell ref="A60:F60"/>
    <mergeCell ref="A59:F59"/>
    <mergeCell ref="B23:F23"/>
  </mergeCells>
  <phoneticPr fontId="5" type="noConversion"/>
  <pageMargins left="0.7" right="0.7" top="0.75" bottom="0.75" header="0.3" footer="0.3"/>
  <pageSetup scale="79" fitToHeight="3" orientation="portrait" r:id="rId1"/>
  <headerFooter>
    <oddFooter>&amp;LJune 2009&amp;R&amp;P of &amp;N</oddFooter>
  </headerFooter>
  <rowBreaks count="1" manualBreakCount="1">
    <brk id="117" max="8" man="1"/>
  </rowBreaks>
  <colBreaks count="1" manualBreakCount="1">
    <brk id="8" max="119"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Residential (1 EDU)</vt:lpstr>
      <vt:lpstr>Irrigation</vt:lpstr>
      <vt:lpstr>Irrigation!Print_Area</vt:lpstr>
      <vt:lpstr>'Residential (1 EDU)'!Print_Area</vt:lpstr>
    </vt:vector>
  </TitlesOfParts>
  <Company>Marina Coast Water District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asterbenz</dc:creator>
  <cp:lastModifiedBy>sara </cp:lastModifiedBy>
  <cp:lastPrinted>2015-07-14T16:19:06Z</cp:lastPrinted>
  <dcterms:created xsi:type="dcterms:W3CDTF">2007-06-05T14:24:12Z</dcterms:created>
  <dcterms:modified xsi:type="dcterms:W3CDTF">2015-07-14T16:22:03Z</dcterms:modified>
</cp:coreProperties>
</file>